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matov\Desktop\"/>
    </mc:Choice>
  </mc:AlternateContent>
  <bookViews>
    <workbookView xWindow="0" yWindow="0" windowWidth="28800" windowHeight="12030"/>
  </bookViews>
  <sheets>
    <sheet name="25" sheetId="1" r:id="rId1"/>
    <sheet name="26" sheetId="2" r:id="rId2"/>
    <sheet name="27" sheetId="3" r:id="rId3"/>
    <sheet name="28" sheetId="4" r:id="rId4"/>
    <sheet name="29" sheetId="5" r:id="rId5"/>
    <sheet name="30" sheetId="7" r:id="rId6"/>
    <sheet name="31" sheetId="8" r:id="rId7"/>
    <sheet name="32" sheetId="9" r:id="rId8"/>
    <sheet name="33" sheetId="10" r:id="rId9"/>
    <sheet name="34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1" l="1"/>
  <c r="G49" i="11" s="1"/>
  <c r="F48" i="11"/>
  <c r="E48" i="11"/>
  <c r="D48" i="11"/>
  <c r="F37" i="11"/>
  <c r="M37" i="11" s="1"/>
  <c r="E37" i="11"/>
  <c r="D37" i="11"/>
  <c r="F33" i="11"/>
  <c r="F30" i="11"/>
  <c r="F29" i="11"/>
  <c r="E27" i="11"/>
  <c r="D27" i="11"/>
  <c r="F25" i="11"/>
  <c r="L26" i="11" s="1"/>
  <c r="F24" i="11"/>
  <c r="F19" i="11"/>
  <c r="F18" i="11"/>
  <c r="F16" i="11"/>
  <c r="E16" i="11"/>
  <c r="D16" i="11"/>
  <c r="G78" i="10"/>
  <c r="F78" i="10"/>
  <c r="E78" i="10"/>
  <c r="D78" i="10"/>
  <c r="G68" i="10"/>
  <c r="F68" i="10"/>
  <c r="E68" i="10"/>
  <c r="D68" i="10"/>
  <c r="G58" i="10"/>
  <c r="F58" i="10"/>
  <c r="E58" i="10"/>
  <c r="D58" i="10"/>
  <c r="G48" i="10"/>
  <c r="F48" i="10"/>
  <c r="E48" i="10"/>
  <c r="D48" i="10"/>
  <c r="G38" i="10"/>
  <c r="F38" i="10"/>
  <c r="E38" i="10"/>
  <c r="D38" i="10"/>
  <c r="G28" i="10"/>
  <c r="F28" i="10"/>
  <c r="E28" i="10"/>
  <c r="D28" i="10"/>
  <c r="G18" i="10"/>
  <c r="F18" i="10"/>
  <c r="E18" i="10"/>
  <c r="D18" i="10"/>
  <c r="G8" i="10"/>
  <c r="F8" i="10"/>
  <c r="E8" i="10"/>
  <c r="D8" i="10"/>
  <c r="G17" i="9"/>
  <c r="G78" i="7"/>
  <c r="F78" i="7"/>
  <c r="E78" i="7"/>
  <c r="D78" i="7"/>
  <c r="G68" i="7"/>
  <c r="F68" i="7"/>
  <c r="E68" i="7"/>
  <c r="D68" i="7"/>
  <c r="G58" i="7"/>
  <c r="F58" i="7"/>
  <c r="E58" i="7"/>
  <c r="D58" i="7"/>
  <c r="G48" i="7"/>
  <c r="F48" i="7"/>
  <c r="E48" i="7"/>
  <c r="D48" i="7"/>
  <c r="G38" i="7"/>
  <c r="F38" i="7"/>
  <c r="E38" i="7"/>
  <c r="D38" i="7"/>
  <c r="G28" i="7"/>
  <c r="F28" i="7"/>
  <c r="E28" i="7"/>
  <c r="D28" i="7"/>
  <c r="G18" i="7"/>
  <c r="F18" i="7"/>
  <c r="E18" i="7"/>
  <c r="D18" i="7"/>
  <c r="G8" i="7"/>
  <c r="F8" i="7"/>
  <c r="E8" i="7"/>
  <c r="D8" i="7"/>
  <c r="E17" i="5"/>
  <c r="F17" i="5"/>
  <c r="D17" i="5"/>
  <c r="F16" i="4"/>
  <c r="D16" i="4"/>
  <c r="E16" i="4"/>
  <c r="G78" i="3"/>
  <c r="F78" i="3"/>
  <c r="E78" i="3"/>
  <c r="D78" i="3"/>
  <c r="G68" i="3"/>
  <c r="F68" i="3"/>
  <c r="E68" i="3"/>
  <c r="D68" i="3"/>
  <c r="G58" i="3"/>
  <c r="F58" i="3"/>
  <c r="E58" i="3"/>
  <c r="D58" i="3"/>
  <c r="G48" i="3"/>
  <c r="F48" i="3"/>
  <c r="E48" i="3"/>
  <c r="D48" i="3"/>
  <c r="G38" i="3"/>
  <c r="F38" i="3"/>
  <c r="E38" i="3"/>
  <c r="D38" i="3"/>
  <c r="G28" i="3"/>
  <c r="F28" i="3"/>
  <c r="E28" i="3"/>
  <c r="D28" i="3"/>
  <c r="G18" i="3"/>
  <c r="F18" i="3"/>
  <c r="E18" i="3"/>
  <c r="D18" i="3"/>
  <c r="G8" i="3"/>
  <c r="G88" i="3" s="1"/>
  <c r="F8" i="3"/>
  <c r="F88" i="3" s="1"/>
  <c r="E8" i="3"/>
  <c r="E88" i="3" s="1"/>
  <c r="D8" i="3"/>
  <c r="D88" i="3" s="1"/>
  <c r="G17" i="2"/>
  <c r="F17" i="2"/>
  <c r="E17" i="2"/>
  <c r="D17" i="2"/>
  <c r="G16" i="1"/>
  <c r="F16" i="1"/>
  <c r="E16" i="1"/>
  <c r="D16" i="1"/>
  <c r="E49" i="11" l="1"/>
  <c r="D49" i="11"/>
  <c r="F27" i="11"/>
  <c r="F49" i="11" s="1"/>
  <c r="D88" i="10"/>
  <c r="F88" i="10"/>
  <c r="E88" i="10"/>
  <c r="G88" i="10"/>
  <c r="D17" i="9"/>
  <c r="F17" i="9"/>
  <c r="E17" i="9"/>
  <c r="D16" i="8"/>
  <c r="F16" i="8"/>
  <c r="E16" i="8"/>
  <c r="E88" i="7"/>
  <c r="G88" i="7"/>
  <c r="D88" i="7"/>
  <c r="F88" i="7"/>
</calcChain>
</file>

<file path=xl/sharedStrings.xml><?xml version="1.0" encoding="utf-8"?>
<sst xmlns="http://schemas.openxmlformats.org/spreadsheetml/2006/main" count="417" uniqueCount="82">
  <si>
    <t>Сведения об исполнении бюджета Фонда ОМС при Правительстве Кыргызской Республики по регионам (тыс,сом)</t>
  </si>
  <si>
    <t>Регион</t>
  </si>
  <si>
    <t>Утвержденный бюджет</t>
  </si>
  <si>
    <t>Уточненный бюджет</t>
  </si>
  <si>
    <t>Кассовый план</t>
  </si>
  <si>
    <t>Исполнение бюджета</t>
  </si>
  <si>
    <t>г,Бишкек</t>
  </si>
  <si>
    <t>Чуйская область</t>
  </si>
  <si>
    <t>Ошская область</t>
  </si>
  <si>
    <t>Баткенская область</t>
  </si>
  <si>
    <t>Жалал-Абадская область</t>
  </si>
  <si>
    <t>Иссык-Кульская область</t>
  </si>
  <si>
    <t>Нарынская область</t>
  </si>
  <si>
    <t>Таласская область</t>
  </si>
  <si>
    <t>Итого</t>
  </si>
  <si>
    <t xml:space="preserve">Сведения об исполнении бюджета Фонда ОМС при Правительстве Кыргызской Республики по функциональной </t>
  </si>
  <si>
    <t>классификации расходов (тыс,сом)</t>
  </si>
  <si>
    <t>Медицинские услуги общего профиля</t>
  </si>
  <si>
    <t>Услуги льготного гемодиализа</t>
  </si>
  <si>
    <t>Стоматологические услуги</t>
  </si>
  <si>
    <t>Услуги больниц общего профиля</t>
  </si>
  <si>
    <t>Услуги специализированных больниц</t>
  </si>
  <si>
    <t>Услуги родильных домов</t>
  </si>
  <si>
    <t xml:space="preserve">Услуги больниц </t>
  </si>
  <si>
    <t>Станции скорой и неотложной помощи</t>
  </si>
  <si>
    <t>Вопросы здравоохранения не отнесенные к другим категориям</t>
  </si>
  <si>
    <t>классификации расходов в разрезе регионов (тыс,сом)</t>
  </si>
  <si>
    <t xml:space="preserve">Сведения о поступлениях по средствам сооплаты в организациях здравоохранения работающих в системе Единого </t>
  </si>
  <si>
    <t>плательщика по регионам (тыс,сом)</t>
  </si>
  <si>
    <t>Поступление средств</t>
  </si>
  <si>
    <t>Примечание</t>
  </si>
  <si>
    <t>плательщика по функциональной классификации расходов (тыс,сом)</t>
  </si>
  <si>
    <t>плательщика по функциональной классификации расходов в разрезе регионов (тыс,сом)</t>
  </si>
  <si>
    <t xml:space="preserve">Сведения о поступлениях по специальным средствам в организациях здравоохранения работающих в системе Единого </t>
  </si>
  <si>
    <t>Услуги больниц дет</t>
  </si>
  <si>
    <t>Сведения об исполнении программного бюджета Фонда ОМС при Правительстве Кыргызской Республики (тыс,сом)</t>
  </si>
  <si>
    <t>Программа 1, Планирование управление и администрирование</t>
  </si>
  <si>
    <t>Цели программы: институциональное усиление Фонда обязательного медицинского страхования при Правительстве Кыргызской Республики (далее – Фонд обязательного медицинского страхования) в качестве Единого плательщика. Координирующее и организационное воздействие на реализацию других программ</t>
  </si>
  <si>
    <t>Обеспечение общего руководства</t>
  </si>
  <si>
    <t>Обеспечение планирования, утверждения и исполнения бюджета Фонда обязательного медицинского страхования</t>
  </si>
  <si>
    <t>Обеспечение учета и отчетности по бюджету Фонда обязательного медицинского страхования</t>
  </si>
  <si>
    <t>Обеспечение проведения оценки качества медицинских услуг, предоставляемых организациями здравоохранения в системе Единого плательщика</t>
  </si>
  <si>
    <t>Обеспечение принятия комплекса мер по эффективному и рациональному исполнению бюджета Фонда обязательного медицинского страхования</t>
  </si>
  <si>
    <t xml:space="preserve">Обеспечение работы по повышению уровня информированности населения о правах при получении медицинских услуг в рамках реализуемых программ Фондом обязательного медицинского страхования </t>
  </si>
  <si>
    <t>Обеспечение сопровождения информационных систем и баз данных Фонда обязательного медицинского страхования</t>
  </si>
  <si>
    <t>Развитие информационных систем и баз данных Фонда обязательного медицинского страхования</t>
  </si>
  <si>
    <t>Обеспечение деятельности службы обеспечения</t>
  </si>
  <si>
    <t>Общая координация на региональном уровне</t>
  </si>
  <si>
    <t>Итого Программа 1</t>
  </si>
  <si>
    <t>Программа 2, Предоставление услуг первично-медико санитарной помощи</t>
  </si>
  <si>
    <t>Цели программы: раннее выявление, диагностика заболеваний, повышение качества и эффективности предоставления медицинской и профилактической помощи на уровне первичной медико-санитарной помощи</t>
  </si>
  <si>
    <t>Обеспечение доступности экстренной (скорой) медицинской помощи населению республики</t>
  </si>
  <si>
    <t>Обеспечение доступности базовых медицинских услуг на уровне первичной медико-санитарной помощи населению республики</t>
  </si>
  <si>
    <t>Обеспечение доступности стоматологической помощи населению в рамках Программы государственных гарантий по обеспечению граждан медико-санитарной помощью (далее – Программа государственных гарантий)</t>
  </si>
  <si>
    <t>Обеспечение доступности медицинской помощи по борьбе с туберкулезом, оказываемой организациями первичной медико-санитарной помощи</t>
  </si>
  <si>
    <t>Обеспечение доступа населения республики к льготному лекарственному обеспечению по Программе государственных гарантий (онкологическим больным в терминальной стадии; больным параноидной шизофренией и хроническими бредовыми расстройствами; больным аффективными расстройствами различного генеза; больным эпилепсией; больным бронхиальной астмой)</t>
  </si>
  <si>
    <t>Обеспечение доступа застрахованного населения республики к льготному лекарственному обеспечению по обязательному медицинскому страхованию</t>
  </si>
  <si>
    <t>Оказание населению платных медицинских услуг сверх объема Программы государственных гарантий</t>
  </si>
  <si>
    <t>Оказание немедицинских и иных услуг организациями здравоохранения, работающими в системе Единого плательщика</t>
  </si>
  <si>
    <t xml:space="preserve">Улучшение качества предоставления медицинской помощи населению путем стимулирования групп семейных врачей за достижение целевых показателей качества деятельности </t>
  </si>
  <si>
    <t>Итого Программа 2,</t>
  </si>
  <si>
    <t>Программа 3, Предоставление услуг медицинскими учреждениями на стационарном уровне</t>
  </si>
  <si>
    <t xml:space="preserve">Обеспечение доступности медицинских услуг населению республики на уровне стационарной помощи в рамках Программы государственных гарантий </t>
  </si>
  <si>
    <t>Обеспечение доступности медицинской помощи по борьбе с туберкулезом, оказываемой организациями здравоохранения стационарного уровня</t>
  </si>
  <si>
    <t>Обеспечение доступности медицинских услуг на уровне специализированной онкологической и гематологической помощи</t>
  </si>
  <si>
    <t>Обеспечение доступности медицинских услуг на уровне специализированной кардиохирургической помощи</t>
  </si>
  <si>
    <t>Обеспечение доступности медицинских услуг на уровне специализированной психиатрической помощи</t>
  </si>
  <si>
    <t>Улучшение качества предоставления стационарной медицинской помощи населению путем стимулирования за  достижение целевых показателей качества деятельности организации</t>
  </si>
  <si>
    <t>Итого программа 3,</t>
  </si>
  <si>
    <t>Программа 4, Обеспечение доступности медицинских и иных услуг оказываемых сверх объема ПГГ населению</t>
  </si>
  <si>
    <t>Цели программы: повышение уровня удовлетворенности граждан посредством предоставления расширенного спектра услуг организациями здравоохранения независимо от форм собственности</t>
  </si>
  <si>
    <t>Обеспечение доступа к льготному гемодиализному лечению остронуждающихся пациентов с терминальной стадией хронической почечной недостаточности пятой стадии</t>
  </si>
  <si>
    <t>Средства на формирование страхового запаса</t>
  </si>
  <si>
    <t>Средства на поддержку и развитие здравоохранения</t>
  </si>
  <si>
    <t>Средства Общественного фонда «Фонд поддержки онкологической службы»</t>
  </si>
  <si>
    <t>Средства Грантового прокета "Караван здоровья"</t>
  </si>
  <si>
    <t>Средства проекта ПОР</t>
  </si>
  <si>
    <t>Средства проекта АБР</t>
  </si>
  <si>
    <t>ВБ</t>
  </si>
  <si>
    <t>Прочие доходы Фонда</t>
  </si>
  <si>
    <t>Итого программа 4,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</si>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</sst>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_ ;[Red]\-#,##0.0\ "/>
    <numFmt numFmtId="166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7"/>
      <color rgb="FF000000"/>
      <name val="DejaVu Sans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5" fontId="4" fillId="2" borderId="2" xfId="0" applyNumberFormat="1" applyFont="1" applyFill="1" applyBorder="1" applyAlignment="1" applyProtection="1">
      <alignment horizontal="center" vertical="top" wrapText="1"/>
    </xf>
    <xf numFmtId="2" fontId="0" fillId="0" borderId="0" xfId="0" applyNumberFormat="1"/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164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4" fillId="2" borderId="3" xfId="0" applyNumberFormat="1" applyFont="1" applyFill="1" applyBorder="1" applyAlignment="1" applyProtection="1">
      <alignment horizontal="center" vertical="top" wrapText="1"/>
    </xf>
    <xf numFmtId="165" fontId="4" fillId="2" borderId="4" xfId="0" applyNumberFormat="1" applyFont="1" applyFill="1" applyBorder="1" applyAlignment="1" applyProtection="1">
      <alignment horizontal="center" vertical="top" wrapText="1"/>
    </xf>
    <xf numFmtId="165" fontId="4" fillId="2" borderId="5" xfId="0" applyNumberFormat="1" applyFont="1" applyFill="1" applyBorder="1" applyAlignment="1" applyProtection="1">
      <alignment horizontal="center" vertical="top" wrapText="1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5" fontId="5" fillId="2" borderId="2" xfId="0" applyNumberFormat="1" applyFont="1" applyFill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4" fontId="0" fillId="3" borderId="0" xfId="0" applyNumberFormat="1" applyFill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justify" vertical="center" wrapText="1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showZeros="0" tabSelected="1" zoomScaleNormal="100" workbookViewId="0">
      <selection activeCell="C29" sqref="C29"/>
    </sheetView>
  </sheetViews>
  <sheetFormatPr defaultRowHeight="15"/>
  <cols>
    <col min="2" max="2" width="7.42578125" customWidth="1"/>
    <col min="3" max="3" width="33.140625" customWidth="1"/>
    <col min="4" max="4" width="22" customWidth="1"/>
    <col min="5" max="5" width="18.7109375" customWidth="1"/>
    <col min="6" max="6" width="17.7109375" customWidth="1"/>
    <col min="7" max="7" width="21.140625" customWidth="1"/>
    <col min="8" max="8" width="16" style="1" customWidth="1"/>
    <col min="9" max="9" width="16.28515625" style="1" customWidth="1"/>
    <col min="10" max="10" width="15.42578125" style="1" customWidth="1"/>
    <col min="11" max="11" width="15.140625" style="1" customWidth="1"/>
    <col min="12" max="12" width="10" style="1" customWidth="1"/>
    <col min="13" max="13" width="15" style="1" customWidth="1"/>
    <col min="14" max="14" width="12.85546875" style="1" customWidth="1"/>
    <col min="15" max="15" width="14.28515625" style="1" customWidth="1"/>
    <col min="16" max="16" width="13.5703125" customWidth="1"/>
    <col min="17" max="17" width="14" customWidth="1"/>
    <col min="18" max="18" width="13.42578125" customWidth="1"/>
    <col min="19" max="19" width="13.7109375" bestFit="1" customWidth="1"/>
    <col min="23" max="23" width="12.85546875" customWidth="1"/>
  </cols>
  <sheetData>
    <row r="1" spans="2:19" ht="18" customHeight="1"/>
    <row r="4" spans="2:19" ht="15.75">
      <c r="B4" s="2">
        <v>25</v>
      </c>
      <c r="C4" s="2" t="s">
        <v>0</v>
      </c>
      <c r="D4" s="2"/>
      <c r="E4" s="2"/>
      <c r="F4" s="2"/>
      <c r="G4" s="2"/>
    </row>
    <row r="7" spans="2:19" ht="31.5" customHeight="1"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2:19">
      <c r="C8" s="5" t="s">
        <v>6</v>
      </c>
      <c r="D8" s="6">
        <v>6571898.4000000004</v>
      </c>
      <c r="E8" s="6">
        <v>6963588.8000000007</v>
      </c>
      <c r="F8" s="6">
        <v>4686184.4522500001</v>
      </c>
      <c r="G8" s="6"/>
      <c r="P8" s="7"/>
      <c r="Q8" s="7"/>
      <c r="R8" s="7"/>
      <c r="S8" s="7"/>
    </row>
    <row r="9" spans="2:19">
      <c r="C9" s="5" t="s">
        <v>7</v>
      </c>
      <c r="D9" s="6">
        <v>1235691.7999999998</v>
      </c>
      <c r="E9" s="6">
        <v>1975878.8000000003</v>
      </c>
      <c r="F9" s="6">
        <v>1929943.1335399998</v>
      </c>
      <c r="G9" s="6"/>
      <c r="P9" s="7"/>
      <c r="Q9" s="7"/>
    </row>
    <row r="10" spans="2:19">
      <c r="C10" s="5" t="s">
        <v>8</v>
      </c>
      <c r="D10" s="6">
        <v>2514912</v>
      </c>
      <c r="E10" s="6">
        <v>3384669.8</v>
      </c>
      <c r="F10" s="6">
        <v>3354780.7089999998</v>
      </c>
      <c r="G10" s="6"/>
      <c r="P10" s="7"/>
      <c r="Q10" s="7"/>
    </row>
    <row r="11" spans="2:19">
      <c r="C11" s="5" t="s">
        <v>9</v>
      </c>
      <c r="D11" s="6">
        <v>889678.5</v>
      </c>
      <c r="E11" s="6">
        <v>1180640.3999999999</v>
      </c>
      <c r="F11" s="6">
        <v>1160848.0919999999</v>
      </c>
      <c r="G11" s="6"/>
      <c r="P11" s="7"/>
      <c r="Q11" s="7"/>
    </row>
    <row r="12" spans="2:19">
      <c r="C12" s="5" t="s">
        <v>10</v>
      </c>
      <c r="D12" s="6">
        <v>1977422.5999999999</v>
      </c>
      <c r="E12" s="6">
        <v>2502573.3000000007</v>
      </c>
      <c r="F12" s="6">
        <v>2466523.2839999995</v>
      </c>
      <c r="G12" s="6"/>
      <c r="P12" s="7"/>
      <c r="Q12" s="7"/>
    </row>
    <row r="13" spans="2:19">
      <c r="C13" s="5" t="s">
        <v>11</v>
      </c>
      <c r="D13" s="6">
        <v>715362.1</v>
      </c>
      <c r="E13" s="6">
        <v>1133705.8</v>
      </c>
      <c r="F13" s="6">
        <v>1114650.5720000002</v>
      </c>
      <c r="G13" s="6"/>
      <c r="P13" s="7"/>
      <c r="Q13" s="7"/>
    </row>
    <row r="14" spans="2:19">
      <c r="C14" s="5" t="s">
        <v>12</v>
      </c>
      <c r="D14" s="6">
        <v>570069.1</v>
      </c>
      <c r="E14" s="6">
        <v>864711.5</v>
      </c>
      <c r="F14" s="6">
        <v>848582.91093999997</v>
      </c>
      <c r="G14" s="6"/>
      <c r="P14" s="7"/>
      <c r="Q14" s="7"/>
    </row>
    <row r="15" spans="2:19">
      <c r="C15" s="5" t="s">
        <v>13</v>
      </c>
      <c r="D15" s="6">
        <v>340751.6</v>
      </c>
      <c r="E15" s="6">
        <v>535970</v>
      </c>
      <c r="F15" s="6">
        <v>525219.31500000006</v>
      </c>
      <c r="G15" s="6"/>
      <c r="P15" s="7"/>
      <c r="Q15" s="7"/>
    </row>
    <row r="16" spans="2:19">
      <c r="C16" s="8" t="s">
        <v>14</v>
      </c>
      <c r="D16" s="9">
        <f>SUM(D8:D15)</f>
        <v>14815786.099999998</v>
      </c>
      <c r="E16" s="9">
        <f t="shared" ref="E16:F16" si="0">SUM(E8:E15)</f>
        <v>18541738.400000002</v>
      </c>
      <c r="F16" s="9">
        <f t="shared" si="0"/>
        <v>16086732.468730001</v>
      </c>
      <c r="G16" s="9">
        <f>SUM(G8:G15)</f>
        <v>0</v>
      </c>
      <c r="P16" s="7"/>
      <c r="Q16" s="7"/>
    </row>
    <row r="17" spans="3:16">
      <c r="C17" s="10"/>
      <c r="D17" s="11"/>
      <c r="E17" s="11"/>
      <c r="F17" s="11"/>
      <c r="G17" s="11"/>
      <c r="P17" s="7"/>
    </row>
    <row r="18" spans="3:16">
      <c r="C18" s="10"/>
      <c r="D18" s="11"/>
      <c r="E18" s="11"/>
      <c r="F18" s="11"/>
      <c r="G18" s="11"/>
      <c r="P18" s="7"/>
    </row>
  </sheetData>
  <pageMargins left="0.70866141732283472" right="0.19685039370078741" top="0.19685039370078741" bottom="0.35433070866141736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9"/>
  <sheetViews>
    <sheetView showZeros="0" topLeftCell="A4" zoomScaleNormal="100" workbookViewId="0">
      <selection activeCell="F10" sqref="F10"/>
    </sheetView>
  </sheetViews>
  <sheetFormatPr defaultRowHeight="15"/>
  <cols>
    <col min="2" max="2" width="7.42578125" customWidth="1"/>
    <col min="3" max="3" width="33.140625" customWidth="1"/>
    <col min="4" max="4" width="22" customWidth="1"/>
    <col min="5" max="5" width="18.7109375" customWidth="1"/>
    <col min="6" max="6" width="17.7109375" customWidth="1"/>
    <col min="7" max="7" width="21.140625" customWidth="1"/>
    <col min="8" max="8" width="16" style="1" customWidth="1"/>
    <col min="9" max="9" width="16.28515625" style="1" customWidth="1"/>
    <col min="10" max="10" width="15.42578125" style="1" customWidth="1"/>
    <col min="11" max="11" width="15.140625" style="1" customWidth="1"/>
    <col min="12" max="12" width="10" style="1" customWidth="1"/>
    <col min="13" max="13" width="15" style="1" customWidth="1"/>
    <col min="14" max="14" width="12.85546875" style="1" customWidth="1"/>
    <col min="15" max="15" width="14.28515625" style="1" customWidth="1"/>
    <col min="16" max="16" width="13.5703125" customWidth="1"/>
    <col min="17" max="17" width="14" customWidth="1"/>
    <col min="18" max="18" width="13.42578125" customWidth="1"/>
    <col min="19" max="19" width="13.7109375" bestFit="1" customWidth="1"/>
    <col min="23" max="23" width="12.85546875" customWidth="1"/>
  </cols>
  <sheetData>
    <row r="2" spans="2:25" ht="15.75">
      <c r="B2" s="2">
        <v>34</v>
      </c>
      <c r="C2" s="2" t="s">
        <v>35</v>
      </c>
      <c r="D2" s="22"/>
      <c r="E2" s="22"/>
      <c r="F2" s="22"/>
      <c r="G2" s="22"/>
      <c r="H2" s="16"/>
      <c r="P2" s="7"/>
    </row>
    <row r="3" spans="2:25" ht="15.75">
      <c r="C3" s="2"/>
      <c r="D3" s="22"/>
      <c r="E3" s="21"/>
      <c r="F3" s="21"/>
      <c r="G3" s="21"/>
      <c r="H3" s="16"/>
      <c r="P3" s="7"/>
    </row>
    <row r="4" spans="2:25" ht="28.5"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</row>
    <row r="5" spans="2:25" ht="42.75">
      <c r="C5" s="28" t="s">
        <v>36</v>
      </c>
      <c r="D5" s="29" t="s">
        <v>37</v>
      </c>
      <c r="E5" s="30"/>
      <c r="F5" s="30"/>
      <c r="G5" s="31"/>
    </row>
    <row r="6" spans="2:25">
      <c r="C6" s="32" t="s">
        <v>38</v>
      </c>
      <c r="D6" s="33">
        <v>2751.9</v>
      </c>
      <c r="E6" s="34">
        <v>2751.9</v>
      </c>
      <c r="F6" s="34">
        <v>2751.9</v>
      </c>
      <c r="G6" s="34"/>
    </row>
    <row r="7" spans="2:25" ht="60">
      <c r="C7" s="32" t="s">
        <v>39</v>
      </c>
      <c r="D7" s="33">
        <v>6695.6</v>
      </c>
      <c r="E7" s="34">
        <v>6695.6</v>
      </c>
      <c r="F7" s="34">
        <v>6695.6</v>
      </c>
      <c r="G7" s="34"/>
    </row>
    <row r="8" spans="2:25" ht="45">
      <c r="C8" s="32" t="s">
        <v>40</v>
      </c>
      <c r="D8" s="33">
        <v>1780.3</v>
      </c>
      <c r="E8" s="34">
        <v>1780.3</v>
      </c>
      <c r="F8" s="34">
        <v>1780.3</v>
      </c>
      <c r="G8" s="34"/>
    </row>
    <row r="9" spans="2:25" ht="75">
      <c r="C9" s="32" t="s">
        <v>41</v>
      </c>
      <c r="D9" s="33">
        <v>3070.8</v>
      </c>
      <c r="E9" s="35">
        <v>3070.8</v>
      </c>
      <c r="F9" s="34">
        <v>3070.8</v>
      </c>
      <c r="G9" s="34"/>
    </row>
    <row r="10" spans="2:25" ht="75">
      <c r="C10" s="32" t="s">
        <v>42</v>
      </c>
      <c r="D10" s="33">
        <v>3443.3</v>
      </c>
      <c r="E10" s="34">
        <v>3443.3</v>
      </c>
      <c r="F10" s="34">
        <v>3443.3</v>
      </c>
      <c r="G10" s="34"/>
    </row>
    <row r="11" spans="2:25" ht="105">
      <c r="C11" s="32" t="s">
        <v>43</v>
      </c>
      <c r="D11" s="33">
        <v>3554.4</v>
      </c>
      <c r="E11" s="34">
        <v>3554.4</v>
      </c>
      <c r="F11" s="34">
        <v>3554.4</v>
      </c>
      <c r="G11" s="34"/>
    </row>
    <row r="12" spans="2:25" ht="60">
      <c r="C12" s="32" t="s">
        <v>44</v>
      </c>
      <c r="D12" s="33">
        <v>2545.3000000000002</v>
      </c>
      <c r="E12" s="34">
        <v>2545.3000000000002</v>
      </c>
      <c r="F12" s="34">
        <v>2545.3000000000002</v>
      </c>
      <c r="G12" s="34"/>
    </row>
    <row r="13" spans="2:25" ht="45">
      <c r="C13" s="32" t="s">
        <v>45</v>
      </c>
      <c r="D13" s="33">
        <v>21000</v>
      </c>
      <c r="E13" s="34">
        <v>18199.3</v>
      </c>
      <c r="F13" s="34">
        <v>11370.1</v>
      </c>
      <c r="G13" s="34"/>
    </row>
    <row r="14" spans="2:25" ht="30">
      <c r="C14" s="32" t="s">
        <v>46</v>
      </c>
      <c r="D14" s="33">
        <v>36935</v>
      </c>
      <c r="E14" s="34">
        <v>22675.9</v>
      </c>
      <c r="F14" s="34">
        <v>18970.900000000001</v>
      </c>
      <c r="G14" s="34"/>
    </row>
    <row r="15" spans="2:25" ht="30">
      <c r="C15" s="32" t="s">
        <v>47</v>
      </c>
      <c r="D15" s="33">
        <v>89223.4</v>
      </c>
      <c r="E15" s="34">
        <v>80208.800000000003</v>
      </c>
      <c r="F15" s="34">
        <v>78806.399999999994</v>
      </c>
      <c r="G15" s="34"/>
    </row>
    <row r="16" spans="2:25" s="1" customFormat="1">
      <c r="B16"/>
      <c r="C16" s="36" t="s">
        <v>48</v>
      </c>
      <c r="D16" s="37">
        <f>SUM(D6:D15)</f>
        <v>171000</v>
      </c>
      <c r="E16" s="38">
        <f t="shared" ref="E16:F16" si="0">SUM(E6:E15)</f>
        <v>144925.6</v>
      </c>
      <c r="F16" s="38">
        <f t="shared" si="0"/>
        <v>132989</v>
      </c>
      <c r="G16" s="38"/>
      <c r="P16"/>
      <c r="Q16"/>
      <c r="R16"/>
      <c r="S16"/>
      <c r="T16"/>
      <c r="U16"/>
      <c r="V16"/>
      <c r="W16"/>
      <c r="X16"/>
      <c r="Y16"/>
    </row>
    <row r="17" spans="2:25" s="1" customFormat="1" ht="43.5">
      <c r="B17"/>
      <c r="C17" s="36" t="s">
        <v>49</v>
      </c>
      <c r="D17" s="29" t="s">
        <v>50</v>
      </c>
      <c r="E17" s="30"/>
      <c r="F17" s="30"/>
      <c r="G17" s="31"/>
      <c r="P17"/>
      <c r="Q17"/>
      <c r="R17"/>
      <c r="S17"/>
      <c r="T17"/>
      <c r="U17"/>
      <c r="V17"/>
      <c r="W17"/>
      <c r="X17"/>
      <c r="Y17"/>
    </row>
    <row r="18" spans="2:25" s="1" customFormat="1" ht="45">
      <c r="B18">
        <v>36201</v>
      </c>
      <c r="C18" s="32" t="s">
        <v>51</v>
      </c>
      <c r="D18" s="34">
        <v>447802.4</v>
      </c>
      <c r="E18" s="34">
        <v>524781</v>
      </c>
      <c r="F18" s="34">
        <f>292091.5+182022+32054.9</f>
        <v>506168.4</v>
      </c>
      <c r="G18" s="34"/>
      <c r="K18" s="39"/>
      <c r="P18"/>
      <c r="Q18"/>
      <c r="R18"/>
      <c r="S18"/>
      <c r="T18"/>
      <c r="U18"/>
      <c r="V18"/>
      <c r="W18"/>
      <c r="X18"/>
      <c r="Y18"/>
    </row>
    <row r="19" spans="2:25" s="1" customFormat="1" ht="75">
      <c r="B19">
        <v>36202</v>
      </c>
      <c r="C19" s="32" t="s">
        <v>52</v>
      </c>
      <c r="D19" s="34">
        <v>4022287.9</v>
      </c>
      <c r="E19" s="34">
        <v>4341458.5</v>
      </c>
      <c r="F19" s="34">
        <f>4523480.094-182022</f>
        <v>4341458.0939999996</v>
      </c>
      <c r="G19" s="34"/>
      <c r="P19"/>
      <c r="Q19"/>
      <c r="R19"/>
      <c r="S19"/>
      <c r="T19"/>
      <c r="U19"/>
      <c r="V19"/>
      <c r="W19"/>
      <c r="X19"/>
      <c r="Y19"/>
    </row>
    <row r="20" spans="2:25" s="1" customFormat="1" ht="120">
      <c r="B20">
        <v>36203</v>
      </c>
      <c r="C20" s="32" t="s">
        <v>53</v>
      </c>
      <c r="D20" s="34">
        <v>283417.5</v>
      </c>
      <c r="E20" s="34">
        <v>300424.40000000002</v>
      </c>
      <c r="F20" s="34">
        <v>151638.20000000001</v>
      </c>
      <c r="G20" s="34"/>
      <c r="P20"/>
      <c r="Q20"/>
      <c r="R20"/>
      <c r="S20"/>
      <c r="T20"/>
      <c r="U20"/>
      <c r="V20"/>
      <c r="W20"/>
      <c r="X20"/>
      <c r="Y20"/>
    </row>
    <row r="21" spans="2:25" s="1" customFormat="1" ht="75">
      <c r="B21">
        <v>36204</v>
      </c>
      <c r="C21" s="32" t="s">
        <v>54</v>
      </c>
      <c r="D21" s="34">
        <v>33096</v>
      </c>
      <c r="E21" s="34">
        <v>36538.199999999997</v>
      </c>
      <c r="F21" s="34">
        <v>21264</v>
      </c>
      <c r="G21" s="34"/>
      <c r="P21"/>
      <c r="Q21"/>
      <c r="R21"/>
      <c r="S21"/>
      <c r="T21"/>
      <c r="U21"/>
      <c r="V21"/>
      <c r="W21"/>
      <c r="X21"/>
      <c r="Y21"/>
    </row>
    <row r="22" spans="2:25" s="1" customFormat="1" ht="195">
      <c r="B22">
        <v>36205</v>
      </c>
      <c r="C22" s="32" t="s">
        <v>55</v>
      </c>
      <c r="D22" s="34">
        <v>55000</v>
      </c>
      <c r="E22" s="34">
        <v>55000</v>
      </c>
      <c r="F22" s="34">
        <v>53314.128969999998</v>
      </c>
      <c r="G22" s="34"/>
      <c r="P22"/>
      <c r="Q22"/>
      <c r="R22"/>
      <c r="S22"/>
      <c r="T22"/>
      <c r="U22"/>
      <c r="V22"/>
      <c r="W22"/>
      <c r="X22"/>
      <c r="Y22"/>
    </row>
    <row r="23" spans="2:25" s="1" customFormat="1" ht="90">
      <c r="B23">
        <v>36206</v>
      </c>
      <c r="C23" s="32" t="s">
        <v>56</v>
      </c>
      <c r="D23" s="34">
        <v>353745.9</v>
      </c>
      <c r="E23" s="34">
        <v>293859.89999999997</v>
      </c>
      <c r="F23" s="34">
        <v>293475.53645999997</v>
      </c>
      <c r="G23" s="34"/>
      <c r="P23"/>
      <c r="Q23"/>
      <c r="R23"/>
      <c r="S23"/>
      <c r="T23"/>
      <c r="U23"/>
      <c r="V23"/>
      <c r="W23"/>
      <c r="X23"/>
      <c r="Y23"/>
    </row>
    <row r="24" spans="2:25" s="1" customFormat="1" ht="60">
      <c r="B24">
        <v>36207</v>
      </c>
      <c r="C24" s="32" t="s">
        <v>57</v>
      </c>
      <c r="D24" s="34">
        <v>42477.4</v>
      </c>
      <c r="E24" s="34">
        <v>157239.29999999999</v>
      </c>
      <c r="F24" s="34">
        <f>158131.1716-891.9</f>
        <v>157239.27160000001</v>
      </c>
      <c r="G24" s="34"/>
      <c r="I24" s="39"/>
      <c r="K24" s="39"/>
      <c r="P24"/>
      <c r="Q24"/>
      <c r="R24"/>
      <c r="S24"/>
      <c r="T24"/>
      <c r="U24"/>
      <c r="V24"/>
      <c r="W24"/>
      <c r="X24"/>
      <c r="Y24"/>
    </row>
    <row r="25" spans="2:25" s="1" customFormat="1" ht="60">
      <c r="B25">
        <v>36208</v>
      </c>
      <c r="C25" s="32" t="s">
        <v>58</v>
      </c>
      <c r="D25" s="34">
        <v>122418.2</v>
      </c>
      <c r="E25" s="34">
        <v>280394.40000000002</v>
      </c>
      <c r="F25" s="34">
        <f>311557.23523-31163</f>
        <v>280394.23522999999</v>
      </c>
      <c r="G25" s="34"/>
      <c r="H25" s="40"/>
      <c r="P25"/>
      <c r="Q25"/>
      <c r="R25"/>
      <c r="S25"/>
      <c r="T25"/>
      <c r="U25"/>
      <c r="V25"/>
      <c r="W25"/>
      <c r="X25"/>
      <c r="Y25"/>
    </row>
    <row r="26" spans="2:25" s="1" customFormat="1" ht="105">
      <c r="B26">
        <v>36209</v>
      </c>
      <c r="C26" s="32" t="s">
        <v>59</v>
      </c>
      <c r="D26" s="34">
        <v>66828</v>
      </c>
      <c r="E26" s="34"/>
      <c r="F26" s="34"/>
      <c r="G26" s="34"/>
      <c r="L26" s="1">
        <f>F25-H25</f>
        <v>280394.23522999999</v>
      </c>
      <c r="P26"/>
      <c r="Q26"/>
      <c r="R26"/>
      <c r="S26"/>
      <c r="T26"/>
      <c r="U26"/>
      <c r="V26"/>
      <c r="W26"/>
      <c r="X26"/>
      <c r="Y26"/>
    </row>
    <row r="27" spans="2:25" s="1" customFormat="1">
      <c r="B27"/>
      <c r="C27" s="41" t="s">
        <v>60</v>
      </c>
      <c r="D27" s="37">
        <f>SUM(D18:D26)</f>
        <v>5427073.3000000007</v>
      </c>
      <c r="E27" s="38">
        <f t="shared" ref="E27:F27" si="1">SUM(E18:E26)</f>
        <v>5989695.7000000011</v>
      </c>
      <c r="F27" s="38">
        <f t="shared" si="1"/>
        <v>5804951.8662599996</v>
      </c>
      <c r="G27" s="34"/>
      <c r="P27"/>
      <c r="Q27"/>
      <c r="R27"/>
      <c r="S27"/>
      <c r="T27"/>
      <c r="U27"/>
      <c r="V27"/>
      <c r="W27"/>
      <c r="X27"/>
      <c r="Y27"/>
    </row>
    <row r="28" spans="2:25" s="1" customFormat="1" ht="57">
      <c r="B28"/>
      <c r="C28" s="28" t="s">
        <v>61</v>
      </c>
      <c r="D28" s="29" t="s">
        <v>50</v>
      </c>
      <c r="E28" s="30"/>
      <c r="F28" s="30"/>
      <c r="G28" s="31"/>
      <c r="P28"/>
      <c r="Q28"/>
      <c r="R28"/>
      <c r="S28"/>
      <c r="T28"/>
      <c r="U28"/>
      <c r="V28"/>
      <c r="W28"/>
      <c r="X28"/>
      <c r="Y28"/>
    </row>
    <row r="29" spans="2:25" s="1" customFormat="1" ht="90">
      <c r="B29">
        <v>36301</v>
      </c>
      <c r="C29" s="42" t="s">
        <v>62</v>
      </c>
      <c r="D29" s="34">
        <v>6229725</v>
      </c>
      <c r="E29" s="34">
        <v>9323425.9999999981</v>
      </c>
      <c r="F29" s="34">
        <f>9533666.473-210240.5</f>
        <v>9323425.9729999993</v>
      </c>
      <c r="G29" s="34"/>
      <c r="H29" s="39"/>
      <c r="K29" s="39"/>
      <c r="P29"/>
      <c r="Q29"/>
      <c r="R29"/>
      <c r="S29"/>
      <c r="T29"/>
      <c r="U29"/>
      <c r="V29"/>
      <c r="W29"/>
      <c r="X29"/>
      <c r="Y29"/>
    </row>
    <row r="30" spans="2:25" s="1" customFormat="1" ht="75">
      <c r="B30">
        <v>36302</v>
      </c>
      <c r="C30" s="42" t="s">
        <v>63</v>
      </c>
      <c r="D30" s="34">
        <v>647299.4</v>
      </c>
      <c r="E30" s="34">
        <v>745173.2</v>
      </c>
      <c r="F30" s="34">
        <f>717103.794+225.1</f>
        <v>717328.89399999997</v>
      </c>
      <c r="G30" s="34"/>
      <c r="P30"/>
      <c r="Q30"/>
      <c r="R30"/>
      <c r="S30"/>
      <c r="T30"/>
      <c r="U30"/>
      <c r="V30"/>
      <c r="W30"/>
      <c r="X30"/>
      <c r="Y30"/>
    </row>
    <row r="31" spans="2:25" s="1" customFormat="1" ht="75">
      <c r="B31">
        <v>36303</v>
      </c>
      <c r="C31" s="42" t="s">
        <v>64</v>
      </c>
      <c r="D31" s="34">
        <v>230680.3</v>
      </c>
      <c r="E31" s="34">
        <v>388445.1</v>
      </c>
      <c r="F31" s="34">
        <v>381570.41600000003</v>
      </c>
      <c r="G31" s="34"/>
      <c r="P31"/>
      <c r="Q31"/>
      <c r="R31"/>
      <c r="S31"/>
      <c r="T31"/>
      <c r="U31"/>
      <c r="V31"/>
      <c r="W31"/>
      <c r="X31"/>
      <c r="Y31"/>
    </row>
    <row r="32" spans="2:25" s="1" customFormat="1" ht="60">
      <c r="B32">
        <v>36304</v>
      </c>
      <c r="C32" s="42" t="s">
        <v>65</v>
      </c>
      <c r="D32" s="34">
        <v>51929.9</v>
      </c>
      <c r="E32" s="34">
        <v>69538.8</v>
      </c>
      <c r="F32" s="34">
        <v>57793.964999999997</v>
      </c>
      <c r="G32" s="34"/>
      <c r="P32"/>
      <c r="Q32"/>
      <c r="R32"/>
      <c r="S32"/>
      <c r="T32"/>
      <c r="U32"/>
      <c r="V32"/>
      <c r="W32"/>
      <c r="X32"/>
      <c r="Y32"/>
    </row>
    <row r="33" spans="2:25" s="1" customFormat="1" ht="60">
      <c r="B33">
        <v>36305</v>
      </c>
      <c r="C33" s="42" t="s">
        <v>66</v>
      </c>
      <c r="D33" s="34">
        <v>274574.2</v>
      </c>
      <c r="E33" s="34">
        <v>311206.09999999998</v>
      </c>
      <c r="F33" s="34">
        <f>311431.198-225.1</f>
        <v>311206.098</v>
      </c>
      <c r="G33" s="34"/>
      <c r="H33" s="39"/>
      <c r="K33" s="39"/>
      <c r="P33"/>
      <c r="Q33"/>
      <c r="R33"/>
      <c r="S33"/>
      <c r="T33"/>
      <c r="U33"/>
      <c r="V33"/>
      <c r="W33"/>
      <c r="X33"/>
      <c r="Y33"/>
    </row>
    <row r="34" spans="2:25" s="1" customFormat="1" ht="60">
      <c r="B34">
        <v>36306</v>
      </c>
      <c r="C34" s="42" t="s">
        <v>57</v>
      </c>
      <c r="D34" s="34">
        <v>223961.4</v>
      </c>
      <c r="E34" s="34">
        <v>404116.9023775676</v>
      </c>
      <c r="F34" s="34">
        <v>384141.06800999999</v>
      </c>
      <c r="G34" s="34"/>
      <c r="P34"/>
      <c r="Q34"/>
      <c r="R34"/>
      <c r="S34"/>
      <c r="T34"/>
      <c r="U34"/>
      <c r="V34"/>
      <c r="W34"/>
      <c r="X34"/>
      <c r="Y34"/>
    </row>
    <row r="35" spans="2:25" s="1" customFormat="1" ht="60">
      <c r="B35">
        <v>36307</v>
      </c>
      <c r="C35" s="42" t="s">
        <v>58</v>
      </c>
      <c r="D35" s="34">
        <v>229257.44308731155</v>
      </c>
      <c r="E35" s="34">
        <v>369898.3</v>
      </c>
      <c r="F35" s="34">
        <v>328147.41100000002</v>
      </c>
      <c r="G35" s="34"/>
      <c r="P35"/>
      <c r="Q35"/>
      <c r="R35"/>
      <c r="S35"/>
      <c r="T35"/>
      <c r="U35"/>
      <c r="V35"/>
      <c r="W35"/>
      <c r="X35"/>
      <c r="Y35"/>
    </row>
    <row r="36" spans="2:25" s="1" customFormat="1" ht="105">
      <c r="B36">
        <v>36308</v>
      </c>
      <c r="C36" s="42" t="s">
        <v>67</v>
      </c>
      <c r="D36" s="34">
        <v>66828</v>
      </c>
      <c r="E36" s="34"/>
      <c r="F36" s="34"/>
      <c r="G36" s="34"/>
      <c r="P36"/>
      <c r="Q36"/>
      <c r="R36"/>
      <c r="S36"/>
      <c r="T36"/>
      <c r="U36"/>
      <c r="V36"/>
      <c r="W36"/>
      <c r="X36"/>
      <c r="Y36"/>
    </row>
    <row r="37" spans="2:25" s="1" customFormat="1">
      <c r="B37"/>
      <c r="C37" s="36" t="s">
        <v>68</v>
      </c>
      <c r="D37" s="37">
        <f>SUM(D29:D36)</f>
        <v>7954255.6430873126</v>
      </c>
      <c r="E37" s="38">
        <f t="shared" ref="E37:F37" si="2">SUM(E29:E36)</f>
        <v>11611804.402377566</v>
      </c>
      <c r="F37" s="38">
        <f>SUM(F29:F36)</f>
        <v>11503613.825009998</v>
      </c>
      <c r="G37" s="34"/>
      <c r="M37" s="1">
        <f>K37-F37</f>
        <v>-11503613.825009998</v>
      </c>
      <c r="P37"/>
      <c r="Q37"/>
      <c r="R37"/>
      <c r="S37"/>
      <c r="T37"/>
      <c r="U37"/>
      <c r="V37"/>
      <c r="W37"/>
      <c r="X37"/>
      <c r="Y37"/>
    </row>
    <row r="38" spans="2:25" s="1" customFormat="1" ht="57">
      <c r="B38"/>
      <c r="C38" s="28" t="s">
        <v>69</v>
      </c>
      <c r="D38" s="29" t="s">
        <v>70</v>
      </c>
      <c r="E38" s="30"/>
      <c r="F38" s="30"/>
      <c r="G38" s="31"/>
      <c r="P38"/>
      <c r="Q38"/>
      <c r="R38"/>
      <c r="S38"/>
      <c r="T38"/>
      <c r="U38"/>
      <c r="V38"/>
      <c r="W38"/>
      <c r="X38"/>
      <c r="Y38"/>
    </row>
    <row r="39" spans="2:25" s="1" customFormat="1" ht="90">
      <c r="B39">
        <v>36401</v>
      </c>
      <c r="C39" s="43" t="s">
        <v>71</v>
      </c>
      <c r="D39" s="34">
        <v>757700</v>
      </c>
      <c r="E39" s="34">
        <v>1171089.6000000001</v>
      </c>
      <c r="F39" s="44">
        <v>1171089.6000000001</v>
      </c>
      <c r="G39" s="34"/>
      <c r="J39" s="39"/>
      <c r="K39" s="39"/>
      <c r="P39"/>
      <c r="Q39"/>
      <c r="R39"/>
      <c r="S39"/>
      <c r="T39"/>
      <c r="U39"/>
      <c r="V39"/>
      <c r="W39"/>
      <c r="X39"/>
      <c r="Y39"/>
    </row>
    <row r="40" spans="2:25" s="1" customFormat="1" ht="30">
      <c r="B40"/>
      <c r="C40" s="43" t="s">
        <v>72</v>
      </c>
      <c r="D40" s="34">
        <v>385561</v>
      </c>
      <c r="E40" s="34">
        <v>228506.6</v>
      </c>
      <c r="F40" s="44"/>
      <c r="G40" s="34"/>
      <c r="P40"/>
      <c r="Q40"/>
      <c r="R40"/>
      <c r="S40"/>
      <c r="T40"/>
      <c r="U40"/>
      <c r="V40"/>
      <c r="W40"/>
      <c r="X40"/>
      <c r="Y40"/>
    </row>
    <row r="41" spans="2:25" s="1" customFormat="1" ht="30">
      <c r="B41"/>
      <c r="C41" s="43" t="s">
        <v>73</v>
      </c>
      <c r="D41" s="34">
        <v>25000</v>
      </c>
      <c r="E41" s="34">
        <v>24899</v>
      </c>
      <c r="F41" s="44"/>
      <c r="G41" s="34"/>
      <c r="P41"/>
      <c r="Q41"/>
      <c r="R41"/>
      <c r="S41"/>
      <c r="T41"/>
      <c r="U41"/>
      <c r="V41"/>
      <c r="W41"/>
      <c r="X41"/>
      <c r="Y41"/>
    </row>
    <row r="42" spans="2:25" s="1" customFormat="1" ht="45">
      <c r="B42"/>
      <c r="C42" s="43" t="s">
        <v>74</v>
      </c>
      <c r="D42" s="34">
        <v>282916</v>
      </c>
      <c r="E42" s="34">
        <v>316818.90000000002</v>
      </c>
      <c r="F42" s="44"/>
      <c r="G42" s="34"/>
      <c r="P42"/>
      <c r="Q42"/>
      <c r="R42"/>
      <c r="S42"/>
      <c r="T42"/>
      <c r="U42"/>
      <c r="V42"/>
      <c r="W42"/>
      <c r="X42"/>
      <c r="Y42"/>
    </row>
    <row r="43" spans="2:25" s="1" customFormat="1" ht="30">
      <c r="B43"/>
      <c r="C43" s="43" t="s">
        <v>75</v>
      </c>
      <c r="D43" s="34">
        <v>155400</v>
      </c>
      <c r="E43" s="34">
        <v>4067.5</v>
      </c>
      <c r="F43" s="44">
        <v>4067.4769999999999</v>
      </c>
      <c r="G43" s="34"/>
      <c r="P43"/>
      <c r="Q43"/>
      <c r="R43"/>
      <c r="S43"/>
      <c r="T43"/>
      <c r="U43"/>
      <c r="V43"/>
      <c r="W43"/>
      <c r="X43"/>
      <c r="Y43"/>
    </row>
    <row r="44" spans="2:25" s="1" customFormat="1">
      <c r="B44"/>
      <c r="C44" s="43" t="s">
        <v>76</v>
      </c>
      <c r="D44" s="34">
        <v>197244.6</v>
      </c>
      <c r="E44" s="34">
        <v>0</v>
      </c>
      <c r="F44" s="44"/>
      <c r="G44" s="34"/>
      <c r="P44"/>
      <c r="Q44"/>
      <c r="R44"/>
      <c r="S44"/>
      <c r="T44"/>
      <c r="U44"/>
      <c r="V44"/>
      <c r="W44"/>
      <c r="X44"/>
      <c r="Y44"/>
    </row>
    <row r="45" spans="2:25" s="1" customFormat="1">
      <c r="B45"/>
      <c r="C45" s="43" t="s">
        <v>77</v>
      </c>
      <c r="D45" s="34">
        <v>77700</v>
      </c>
      <c r="E45" s="34">
        <v>160826.69999999995</v>
      </c>
      <c r="F45" s="44">
        <v>79915.363560000013</v>
      </c>
      <c r="G45" s="34"/>
      <c r="P45"/>
      <c r="Q45"/>
      <c r="R45"/>
      <c r="S45"/>
      <c r="T45"/>
      <c r="U45"/>
      <c r="V45"/>
      <c r="W45"/>
      <c r="X45"/>
      <c r="Y45"/>
    </row>
    <row r="46" spans="2:25" s="1" customFormat="1" ht="15.75">
      <c r="B46"/>
      <c r="C46" s="45" t="s">
        <v>78</v>
      </c>
      <c r="D46" s="34"/>
      <c r="E46" s="34">
        <v>88478</v>
      </c>
      <c r="F46" s="44">
        <v>54325.051729999999</v>
      </c>
      <c r="G46" s="34"/>
      <c r="P46"/>
      <c r="Q46"/>
      <c r="R46"/>
      <c r="S46"/>
      <c r="T46"/>
      <c r="U46"/>
      <c r="V46"/>
      <c r="W46"/>
      <c r="X46"/>
      <c r="Y46"/>
    </row>
    <row r="47" spans="2:25" s="1" customFormat="1" ht="15.75">
      <c r="B47"/>
      <c r="C47" s="45" t="s">
        <v>79</v>
      </c>
      <c r="D47" s="34"/>
      <c r="E47" s="34">
        <v>5992.6</v>
      </c>
      <c r="F47" s="44"/>
      <c r="G47" s="34"/>
      <c r="P47"/>
      <c r="Q47"/>
      <c r="R47"/>
      <c r="S47"/>
      <c r="T47"/>
      <c r="U47"/>
      <c r="V47"/>
      <c r="W47"/>
      <c r="X47"/>
      <c r="Y47"/>
    </row>
    <row r="48" spans="2:25" s="1" customFormat="1">
      <c r="B48"/>
      <c r="C48" s="36" t="s">
        <v>80</v>
      </c>
      <c r="D48" s="37">
        <f>SUM(D39:D46)</f>
        <v>1881521.6</v>
      </c>
      <c r="E48" s="38">
        <f>SUM(E39:E47)</f>
        <v>2000678.9000000001</v>
      </c>
      <c r="F48" s="38">
        <f t="shared" ref="F48:G48" si="3">SUM(F39:F47)</f>
        <v>1309397.49229</v>
      </c>
      <c r="G48" s="38">
        <f t="shared" si="3"/>
        <v>0</v>
      </c>
      <c r="P48"/>
      <c r="Q48"/>
      <c r="R48"/>
      <c r="S48"/>
      <c r="T48"/>
      <c r="U48"/>
      <c r="V48"/>
      <c r="W48"/>
      <c r="X48"/>
      <c r="Y48"/>
    </row>
    <row r="49" spans="2:25" s="1" customFormat="1">
      <c r="B49"/>
      <c r="C49" s="41" t="s">
        <v>81</v>
      </c>
      <c r="D49" s="37">
        <f>D16+D27+D37+D48</f>
        <v>15433850.543087313</v>
      </c>
      <c r="E49" s="37">
        <f t="shared" ref="E49:G49" si="4">E16+E27+E37+E48</f>
        <v>19747104.602377564</v>
      </c>
      <c r="F49" s="37">
        <f t="shared" si="4"/>
        <v>18750952.183559999</v>
      </c>
      <c r="G49" s="37">
        <f t="shared" si="4"/>
        <v>0</v>
      </c>
      <c r="P49"/>
      <c r="Q49"/>
      <c r="R49"/>
      <c r="S49"/>
      <c r="T49"/>
      <c r="U49"/>
      <c r="V49"/>
      <c r="W49"/>
      <c r="X49"/>
      <c r="Y49"/>
    </row>
  </sheetData>
  <mergeCells count="4">
    <mergeCell ref="D5:G5"/>
    <mergeCell ref="D17:G17"/>
    <mergeCell ref="D28:G28"/>
    <mergeCell ref="D38:G38"/>
  </mergeCells>
  <pageMargins left="0.70866141732283472" right="0.19685039370078741" top="0.19685039370078741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Zeros="0" zoomScaleNormal="100" workbookViewId="0">
      <selection activeCell="A19" sqref="A19:XFD400"/>
    </sheetView>
  </sheetViews>
  <sheetFormatPr defaultRowHeight="15"/>
  <cols>
    <col min="2" max="2" width="7.42578125" customWidth="1"/>
    <col min="3" max="3" width="33.140625" customWidth="1"/>
    <col min="4" max="4" width="22" customWidth="1"/>
    <col min="5" max="5" width="18.7109375" customWidth="1"/>
    <col min="6" max="6" width="17.7109375" customWidth="1"/>
    <col min="7" max="7" width="21.140625" customWidth="1"/>
    <col min="8" max="8" width="16" style="1" customWidth="1"/>
    <col min="9" max="9" width="16.28515625" style="1" customWidth="1"/>
    <col min="10" max="10" width="15.42578125" style="1" customWidth="1"/>
    <col min="11" max="11" width="15.140625" style="1" customWidth="1"/>
    <col min="12" max="12" width="10" style="1" customWidth="1"/>
    <col min="13" max="13" width="15" style="1" customWidth="1"/>
    <col min="14" max="14" width="12.85546875" style="1" customWidth="1"/>
    <col min="15" max="15" width="14.28515625" style="1" customWidth="1"/>
    <col min="16" max="16" width="13.5703125" customWidth="1"/>
    <col min="17" max="17" width="14" customWidth="1"/>
    <col min="18" max="18" width="13.42578125" customWidth="1"/>
    <col min="19" max="19" width="13.7109375" bestFit="1" customWidth="1"/>
    <col min="23" max="23" width="12.85546875" customWidth="1"/>
  </cols>
  <sheetData>
    <row r="1" spans="2:16" ht="18" customHeight="1"/>
    <row r="4" spans="2:16" ht="15.75">
      <c r="B4" s="2">
        <v>26</v>
      </c>
      <c r="C4" s="2" t="s">
        <v>15</v>
      </c>
      <c r="D4" s="2"/>
      <c r="E4" s="2"/>
      <c r="F4" s="2"/>
      <c r="G4" s="2"/>
      <c r="P4" s="7"/>
    </row>
    <row r="5" spans="2:16" ht="15.75">
      <c r="C5" s="2" t="s">
        <v>16</v>
      </c>
      <c r="D5" s="2"/>
      <c r="P5" s="7"/>
    </row>
    <row r="6" spans="2:16">
      <c r="P6" s="7"/>
    </row>
    <row r="7" spans="2:16" ht="30"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P7" s="7"/>
    </row>
    <row r="8" spans="2:16" ht="30">
      <c r="C8" s="12" t="s">
        <v>17</v>
      </c>
      <c r="D8" s="13">
        <v>5306498.4000000013</v>
      </c>
      <c r="E8" s="13">
        <v>8531520.3000000007</v>
      </c>
      <c r="F8" s="13">
        <v>8404260.2424799986</v>
      </c>
      <c r="G8" s="13">
        <v>0</v>
      </c>
      <c r="P8" s="7"/>
    </row>
    <row r="9" spans="2:16" ht="19.5" customHeight="1">
      <c r="C9" s="12" t="s">
        <v>18</v>
      </c>
      <c r="D9" s="13">
        <v>761391.2</v>
      </c>
      <c r="E9" s="13">
        <v>1138149.7</v>
      </c>
      <c r="F9" s="13">
        <v>0</v>
      </c>
      <c r="G9" s="13">
        <v>0</v>
      </c>
      <c r="P9" s="7"/>
    </row>
    <row r="10" spans="2:16" ht="18.75" customHeight="1">
      <c r="C10" s="12" t="s">
        <v>19</v>
      </c>
      <c r="D10" s="13">
        <v>194457.19999999995</v>
      </c>
      <c r="E10" s="13">
        <v>104344.49999999999</v>
      </c>
      <c r="F10" s="13">
        <v>104024.49999999999</v>
      </c>
      <c r="G10" s="13">
        <v>0</v>
      </c>
      <c r="P10" s="7"/>
    </row>
    <row r="11" spans="2:16" ht="20.25" customHeight="1">
      <c r="C11" s="12" t="s">
        <v>20</v>
      </c>
      <c r="D11" s="13">
        <v>4666657.3999999994</v>
      </c>
      <c r="E11" s="13">
        <v>4302624.5999999996</v>
      </c>
      <c r="F11" s="13">
        <v>4203947.5442500003</v>
      </c>
      <c r="G11" s="13">
        <v>0</v>
      </c>
      <c r="P11" s="7"/>
    </row>
    <row r="12" spans="2:16" ht="33" customHeight="1">
      <c r="C12" s="12" t="s">
        <v>21</v>
      </c>
      <c r="D12" s="13">
        <v>1373491.4</v>
      </c>
      <c r="E12" s="13">
        <v>2106664.4000000004</v>
      </c>
      <c r="F12" s="13">
        <v>2082095.1849999996</v>
      </c>
      <c r="G12" s="13">
        <v>0</v>
      </c>
      <c r="P12" s="7"/>
    </row>
    <row r="13" spans="2:16" ht="16.5" customHeight="1">
      <c r="C13" s="5" t="s">
        <v>22</v>
      </c>
      <c r="D13" s="13">
        <v>291143.5</v>
      </c>
      <c r="E13" s="13">
        <v>339411.5</v>
      </c>
      <c r="F13" s="13">
        <v>353274.88299999997</v>
      </c>
      <c r="G13" s="13">
        <v>0</v>
      </c>
      <c r="P13" s="7"/>
    </row>
    <row r="14" spans="2:16" ht="21.75" customHeight="1">
      <c r="C14" s="5" t="s">
        <v>23</v>
      </c>
      <c r="D14" s="13">
        <v>558623.19999999995</v>
      </c>
      <c r="E14" s="13">
        <v>792375.39999999979</v>
      </c>
      <c r="F14" s="13">
        <v>764027.21399999992</v>
      </c>
      <c r="G14" s="13">
        <v>0</v>
      </c>
      <c r="P14" s="7"/>
    </row>
    <row r="15" spans="2:16" ht="30">
      <c r="C15" s="12" t="s">
        <v>24</v>
      </c>
      <c r="D15" s="13">
        <v>130602.9</v>
      </c>
      <c r="E15" s="13">
        <v>175102.89999999997</v>
      </c>
      <c r="F15" s="13">
        <v>175102.9</v>
      </c>
      <c r="G15" s="13">
        <v>0</v>
      </c>
      <c r="P15" s="7"/>
    </row>
    <row r="16" spans="2:16" ht="32.25" customHeight="1">
      <c r="C16" s="12" t="s">
        <v>25</v>
      </c>
      <c r="D16" s="13">
        <v>1532920.9</v>
      </c>
      <c r="E16" s="13">
        <v>1051545.1000000001</v>
      </c>
      <c r="F16" s="13">
        <v>0</v>
      </c>
      <c r="G16" s="13">
        <v>0</v>
      </c>
      <c r="P16" s="7"/>
    </row>
    <row r="17" spans="3:16" ht="19.5" customHeight="1">
      <c r="C17" s="8" t="s">
        <v>14</v>
      </c>
      <c r="D17" s="14">
        <f>SUM(D8:D16)</f>
        <v>14815786.100000001</v>
      </c>
      <c r="E17" s="14">
        <f>SUM(E8:E16)</f>
        <v>18541738.399999999</v>
      </c>
      <c r="F17" s="14">
        <f>SUM(F8:F16)</f>
        <v>16086732.468729997</v>
      </c>
      <c r="G17" s="9">
        <f>SUM(G8:G16)</f>
        <v>0</v>
      </c>
      <c r="P17" s="7"/>
    </row>
    <row r="18" spans="3:16">
      <c r="D18" s="7"/>
      <c r="E18" s="7"/>
      <c r="F18" s="7"/>
      <c r="G18" s="7"/>
      <c r="P18" s="7"/>
    </row>
  </sheetData>
  <pageMargins left="0.70866141732283472" right="0.19685039370078741" top="0.19685039370078741" bottom="0.35433070866141736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90"/>
  <sheetViews>
    <sheetView showZeros="0" zoomScaleNormal="100" workbookViewId="0">
      <selection activeCell="A91" sqref="A91:XFD398"/>
    </sheetView>
  </sheetViews>
  <sheetFormatPr defaultRowHeight="15"/>
  <cols>
    <col min="2" max="2" width="7.42578125" customWidth="1"/>
    <col min="3" max="3" width="33.140625" customWidth="1"/>
    <col min="4" max="4" width="22" customWidth="1"/>
    <col min="5" max="5" width="18.7109375" customWidth="1"/>
    <col min="6" max="6" width="17.7109375" customWidth="1"/>
    <col min="7" max="7" width="21.140625" customWidth="1"/>
    <col min="8" max="8" width="16" style="1" customWidth="1"/>
    <col min="9" max="9" width="16.28515625" style="1" customWidth="1"/>
    <col min="10" max="10" width="15.42578125" style="1" customWidth="1"/>
    <col min="11" max="11" width="15.140625" style="1" customWidth="1"/>
    <col min="12" max="12" width="10" style="1" customWidth="1"/>
    <col min="13" max="13" width="15" style="1" customWidth="1"/>
    <col min="14" max="14" width="12.85546875" style="1" customWidth="1"/>
    <col min="15" max="15" width="14.28515625" style="1" customWidth="1"/>
    <col min="16" max="16" width="13.5703125" customWidth="1"/>
    <col min="17" max="17" width="14" customWidth="1"/>
    <col min="18" max="18" width="13.42578125" customWidth="1"/>
    <col min="19" max="19" width="13.7109375" bestFit="1" customWidth="1"/>
    <col min="23" max="23" width="12.85546875" customWidth="1"/>
  </cols>
  <sheetData>
    <row r="1" spans="2:25" ht="18" customHeight="1"/>
    <row r="4" spans="2:25" ht="15.75">
      <c r="B4" s="2">
        <v>27</v>
      </c>
      <c r="C4" s="2" t="s">
        <v>15</v>
      </c>
      <c r="D4" s="2"/>
      <c r="E4" s="2"/>
      <c r="F4" s="2"/>
      <c r="G4" s="2"/>
      <c r="P4" s="7"/>
    </row>
    <row r="5" spans="2:25" ht="15.75">
      <c r="C5" s="2" t="s">
        <v>26</v>
      </c>
      <c r="D5" s="2"/>
      <c r="P5" s="7"/>
    </row>
    <row r="6" spans="2:25">
      <c r="P6" s="7"/>
    </row>
    <row r="7" spans="2:25" ht="30"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P7" s="7"/>
    </row>
    <row r="8" spans="2:25">
      <c r="C8" s="15" t="s">
        <v>6</v>
      </c>
      <c r="D8" s="9">
        <f>SUM(D9:D17)</f>
        <v>6571898.4000000004</v>
      </c>
      <c r="E8" s="9">
        <f t="shared" ref="E8:G8" si="0">SUM(E9:E17)</f>
        <v>6963588.8000000007</v>
      </c>
      <c r="F8" s="9">
        <f t="shared" si="0"/>
        <v>4686184.4522500001</v>
      </c>
      <c r="G8" s="9">
        <f t="shared" si="0"/>
        <v>0</v>
      </c>
      <c r="P8" s="7"/>
    </row>
    <row r="9" spans="2:25" ht="30">
      <c r="C9" s="12" t="s">
        <v>17</v>
      </c>
      <c r="D9" s="6">
        <v>1592437.4</v>
      </c>
      <c r="E9" s="6">
        <v>775446.2</v>
      </c>
      <c r="F9" s="6">
        <v>748203.07299999997</v>
      </c>
      <c r="G9" s="6"/>
      <c r="H9" s="16"/>
      <c r="P9" s="7"/>
      <c r="Q9" s="7"/>
      <c r="R9" s="7"/>
      <c r="S9" s="7"/>
      <c r="T9" s="7"/>
      <c r="U9" s="7"/>
      <c r="W9" s="7"/>
      <c r="X9" s="7"/>
      <c r="Y9" s="7"/>
    </row>
    <row r="10" spans="2:25" ht="20.25" customHeight="1">
      <c r="C10" s="12" t="s">
        <v>18</v>
      </c>
      <c r="D10" s="17">
        <v>761391.2</v>
      </c>
      <c r="E10" s="17">
        <v>1138149.7</v>
      </c>
      <c r="F10" s="17"/>
      <c r="G10" s="17"/>
      <c r="H10" s="16"/>
      <c r="P10" s="7"/>
      <c r="Q10" s="7"/>
      <c r="R10" s="7"/>
      <c r="W10" s="7"/>
      <c r="X10" s="7"/>
      <c r="Y10" s="7"/>
    </row>
    <row r="11" spans="2:25" ht="23.25" customHeight="1">
      <c r="C11" s="12" t="s">
        <v>19</v>
      </c>
      <c r="D11" s="6">
        <v>37949.999999999985</v>
      </c>
      <c r="E11" s="6">
        <v>40892.599999999991</v>
      </c>
      <c r="F11" s="6">
        <v>40806.699999999997</v>
      </c>
      <c r="G11" s="6"/>
      <c r="H11" s="16"/>
      <c r="P11" s="7"/>
      <c r="Q11" s="7"/>
      <c r="R11" s="7"/>
      <c r="W11" s="7"/>
      <c r="X11" s="7"/>
      <c r="Y11" s="7"/>
    </row>
    <row r="12" spans="2:25" ht="24" customHeight="1">
      <c r="C12" s="12" t="s">
        <v>20</v>
      </c>
      <c r="D12" s="6">
        <v>1115946.5</v>
      </c>
      <c r="E12" s="6">
        <v>1494818.4000000001</v>
      </c>
      <c r="F12" s="6">
        <v>1473157.05825</v>
      </c>
      <c r="G12" s="6"/>
      <c r="H12" s="16"/>
      <c r="P12" s="7"/>
      <c r="Q12" s="7"/>
      <c r="R12" s="7"/>
      <c r="W12" s="7"/>
      <c r="X12" s="7"/>
      <c r="Y12" s="7"/>
    </row>
    <row r="13" spans="2:25" ht="28.5" customHeight="1">
      <c r="C13" s="12" t="s">
        <v>21</v>
      </c>
      <c r="D13" s="6">
        <v>746824.99999999988</v>
      </c>
      <c r="E13" s="6">
        <v>1387375.8000000003</v>
      </c>
      <c r="F13" s="6">
        <v>1363427.9949999999</v>
      </c>
      <c r="G13" s="6"/>
      <c r="H13" s="16"/>
      <c r="P13" s="7"/>
      <c r="Q13" s="7"/>
      <c r="R13" s="7"/>
      <c r="W13" s="7"/>
      <c r="X13" s="7"/>
      <c r="Y13" s="7"/>
    </row>
    <row r="14" spans="2:25">
      <c r="C14" s="12" t="s">
        <v>22</v>
      </c>
      <c r="D14" s="6">
        <v>291143.5</v>
      </c>
      <c r="E14" s="6">
        <v>339411.5</v>
      </c>
      <c r="F14" s="6">
        <v>333529.98599999998</v>
      </c>
      <c r="G14" s="6"/>
      <c r="H14" s="16"/>
      <c r="P14" s="7"/>
      <c r="Q14" s="7"/>
      <c r="R14" s="7"/>
      <c r="W14" s="7"/>
      <c r="X14" s="7"/>
      <c r="Y14" s="7"/>
    </row>
    <row r="15" spans="2:25" ht="18.75" customHeight="1">
      <c r="C15" s="12" t="s">
        <v>23</v>
      </c>
      <c r="D15" s="6">
        <v>394147.39999999997</v>
      </c>
      <c r="E15" s="6">
        <v>598559.69999999984</v>
      </c>
      <c r="F15" s="6">
        <v>589669.84</v>
      </c>
      <c r="G15" s="6"/>
      <c r="H15" s="16"/>
      <c r="P15" s="7"/>
      <c r="Q15" s="7"/>
      <c r="R15" s="7"/>
      <c r="W15" s="7"/>
      <c r="X15" s="7"/>
      <c r="Y15" s="7"/>
    </row>
    <row r="16" spans="2:25" ht="33.75" customHeight="1">
      <c r="C16" s="12" t="s">
        <v>24</v>
      </c>
      <c r="D16" s="6">
        <v>99136.5</v>
      </c>
      <c r="E16" s="6">
        <v>137389.79999999996</v>
      </c>
      <c r="F16" s="6">
        <v>137389.79999999999</v>
      </c>
      <c r="G16" s="6"/>
      <c r="H16" s="16"/>
      <c r="P16" s="7"/>
      <c r="Q16" s="7"/>
      <c r="R16" s="7"/>
      <c r="W16" s="7"/>
      <c r="X16" s="7"/>
      <c r="Y16" s="7"/>
    </row>
    <row r="17" spans="3:25" ht="32.25" customHeight="1">
      <c r="C17" s="12" t="s">
        <v>25</v>
      </c>
      <c r="D17" s="6">
        <v>1532920.9</v>
      </c>
      <c r="E17" s="6">
        <v>1051545.1000000001</v>
      </c>
      <c r="F17" s="6"/>
      <c r="G17" s="6"/>
      <c r="H17" s="16"/>
      <c r="P17" s="7"/>
      <c r="Q17" s="7"/>
      <c r="R17" s="7"/>
      <c r="W17" s="7"/>
      <c r="X17" s="7"/>
      <c r="Y17" s="7"/>
    </row>
    <row r="18" spans="3:25">
      <c r="C18" s="15" t="s">
        <v>7</v>
      </c>
      <c r="D18" s="9">
        <f>SUM(D19:D27)</f>
        <v>1235691.7999999998</v>
      </c>
      <c r="E18" s="9">
        <f t="shared" ref="E18:G18" si="1">SUM(E19:E27)</f>
        <v>1975878.8000000003</v>
      </c>
      <c r="F18" s="9">
        <f t="shared" si="1"/>
        <v>1929943.1335399998</v>
      </c>
      <c r="G18" s="9">
        <f t="shared" si="1"/>
        <v>0</v>
      </c>
      <c r="H18" s="16"/>
      <c r="P18" s="7"/>
      <c r="Q18" s="7"/>
      <c r="R18" s="7"/>
      <c r="W18" s="7"/>
      <c r="X18" s="7"/>
      <c r="Y18" s="7"/>
    </row>
    <row r="19" spans="3:25" ht="30">
      <c r="C19" s="12" t="s">
        <v>17</v>
      </c>
      <c r="D19" s="6">
        <v>637747.39999999991</v>
      </c>
      <c r="E19" s="6">
        <v>1543467.2000000002</v>
      </c>
      <c r="F19" s="6">
        <v>1507636.1685399998</v>
      </c>
      <c r="G19" s="6"/>
      <c r="H19" s="16"/>
      <c r="P19" s="7"/>
      <c r="Q19" s="7"/>
      <c r="R19" s="7"/>
      <c r="W19" s="7"/>
      <c r="X19" s="7"/>
      <c r="Y19" s="7"/>
    </row>
    <row r="20" spans="3:25" ht="19.5" customHeight="1">
      <c r="C20" s="12" t="s">
        <v>18</v>
      </c>
      <c r="D20" s="6"/>
      <c r="E20" s="6"/>
      <c r="F20" s="6"/>
      <c r="G20" s="6"/>
      <c r="H20" s="16"/>
      <c r="P20" s="7"/>
      <c r="Q20" s="7"/>
      <c r="R20" s="7"/>
      <c r="W20" s="7"/>
      <c r="X20" s="7"/>
      <c r="Y20" s="7"/>
    </row>
    <row r="21" spans="3:25" ht="20.25" customHeight="1">
      <c r="C21" s="12" t="s">
        <v>19</v>
      </c>
      <c r="D21" s="6">
        <v>11231.199999999999</v>
      </c>
      <c r="E21" s="6">
        <v>9442.2999999999993</v>
      </c>
      <c r="F21" s="6">
        <v>9442.2999999999993</v>
      </c>
      <c r="G21" s="6"/>
      <c r="H21" s="16"/>
      <c r="P21" s="7"/>
      <c r="Q21" s="7"/>
      <c r="R21" s="7"/>
      <c r="W21" s="7"/>
      <c r="X21" s="7"/>
      <c r="Y21" s="7"/>
    </row>
    <row r="22" spans="3:25" ht="22.5" customHeight="1">
      <c r="C22" s="12" t="s">
        <v>20</v>
      </c>
      <c r="D22" s="6">
        <v>470336.5</v>
      </c>
      <c r="E22" s="6">
        <v>273362</v>
      </c>
      <c r="F22" s="6">
        <v>263264.46500000003</v>
      </c>
      <c r="G22" s="6"/>
      <c r="H22" s="16"/>
      <c r="P22" s="7"/>
      <c r="Q22" s="7"/>
      <c r="R22" s="7"/>
      <c r="W22" s="7"/>
      <c r="X22" s="7"/>
      <c r="Y22" s="7"/>
    </row>
    <row r="23" spans="3:25" ht="38.25" customHeight="1">
      <c r="C23" s="12" t="s">
        <v>21</v>
      </c>
      <c r="D23" s="6">
        <v>116376.7</v>
      </c>
      <c r="E23" s="6">
        <v>149607.29999999999</v>
      </c>
      <c r="F23" s="6">
        <v>149600.20000000001</v>
      </c>
      <c r="G23" s="6"/>
      <c r="H23" s="16"/>
      <c r="P23" s="7"/>
      <c r="Q23" s="7"/>
      <c r="R23" s="7"/>
      <c r="W23" s="7"/>
      <c r="X23" s="7"/>
      <c r="Y23" s="7"/>
    </row>
    <row r="24" spans="3:25">
      <c r="C24" s="12" t="s">
        <v>22</v>
      </c>
      <c r="D24" s="17"/>
      <c r="E24" s="17"/>
      <c r="F24" s="17"/>
      <c r="G24" s="17"/>
      <c r="H24" s="16"/>
      <c r="P24" s="7"/>
      <c r="Q24" s="7"/>
      <c r="R24" s="7"/>
      <c r="W24" s="7"/>
      <c r="X24" s="7"/>
      <c r="Y24" s="7"/>
    </row>
    <row r="25" spans="3:25">
      <c r="C25" s="12" t="s">
        <v>23</v>
      </c>
      <c r="D25" s="17"/>
      <c r="E25" s="17"/>
      <c r="F25" s="17"/>
      <c r="G25" s="17"/>
      <c r="H25" s="16"/>
      <c r="P25" s="7"/>
      <c r="Q25" s="7"/>
      <c r="R25" s="7"/>
      <c r="W25" s="7"/>
      <c r="X25" s="7"/>
      <c r="Y25" s="7"/>
    </row>
    <row r="26" spans="3:25" ht="30">
      <c r="C26" s="12" t="s">
        <v>24</v>
      </c>
      <c r="D26" s="17"/>
      <c r="E26" s="17"/>
      <c r="F26" s="17"/>
      <c r="G26" s="17"/>
      <c r="H26" s="16"/>
      <c r="P26" s="7"/>
      <c r="Q26" s="7"/>
      <c r="R26" s="7"/>
      <c r="W26" s="7"/>
      <c r="X26" s="7"/>
      <c r="Y26" s="7"/>
    </row>
    <row r="27" spans="3:25" ht="38.25" customHeight="1">
      <c r="C27" s="12" t="s">
        <v>25</v>
      </c>
      <c r="D27" s="17"/>
      <c r="E27" s="17"/>
      <c r="F27" s="17"/>
      <c r="G27" s="17"/>
      <c r="H27" s="16"/>
      <c r="P27" s="7"/>
      <c r="Q27" s="7"/>
      <c r="R27" s="7"/>
      <c r="W27" s="7"/>
      <c r="X27" s="7"/>
      <c r="Y27" s="7"/>
    </row>
    <row r="28" spans="3:25">
      <c r="C28" s="15" t="s">
        <v>8</v>
      </c>
      <c r="D28" s="9">
        <f>SUM(D29:D37)</f>
        <v>2514912</v>
      </c>
      <c r="E28" s="9">
        <f t="shared" ref="E28:G28" si="2">SUM(E29:E37)</f>
        <v>3384669.8</v>
      </c>
      <c r="F28" s="9">
        <f t="shared" si="2"/>
        <v>3354780.7089999998</v>
      </c>
      <c r="G28" s="9">
        <f t="shared" si="2"/>
        <v>0</v>
      </c>
      <c r="H28" s="16"/>
      <c r="P28" s="7"/>
      <c r="Q28" s="7"/>
      <c r="R28" s="7"/>
      <c r="W28" s="7"/>
      <c r="X28" s="7"/>
      <c r="Y28" s="7"/>
    </row>
    <row r="29" spans="3:25" ht="30">
      <c r="C29" s="12" t="s">
        <v>17</v>
      </c>
      <c r="D29" s="6">
        <v>961520.30000000028</v>
      </c>
      <c r="E29" s="6">
        <v>1883697.4999999998</v>
      </c>
      <c r="F29" s="18">
        <v>1870304.328</v>
      </c>
      <c r="G29" s="18"/>
      <c r="H29" s="16"/>
      <c r="P29" s="7"/>
      <c r="Q29" s="7"/>
      <c r="R29" s="7"/>
      <c r="W29" s="7"/>
      <c r="X29" s="7"/>
      <c r="Y29" s="7"/>
    </row>
    <row r="30" spans="3:25" ht="23.25" customHeight="1">
      <c r="C30" s="12" t="s">
        <v>18</v>
      </c>
      <c r="D30" s="19"/>
      <c r="E30" s="19"/>
      <c r="F30" s="13"/>
      <c r="G30" s="13"/>
      <c r="H30" s="16"/>
      <c r="P30" s="7"/>
      <c r="Q30" s="7"/>
      <c r="R30" s="7"/>
      <c r="W30" s="7"/>
      <c r="X30" s="7"/>
      <c r="Y30" s="7"/>
    </row>
    <row r="31" spans="3:25" ht="24.75" customHeight="1">
      <c r="C31" s="12" t="s">
        <v>19</v>
      </c>
      <c r="D31" s="6">
        <v>73647.900000000009</v>
      </c>
      <c r="E31" s="6">
        <v>34085.800000000003</v>
      </c>
      <c r="F31" s="20">
        <v>34128.9</v>
      </c>
      <c r="G31" s="20"/>
      <c r="H31" s="16"/>
      <c r="P31" s="7"/>
      <c r="Q31" s="7"/>
      <c r="R31" s="7"/>
      <c r="W31" s="7"/>
      <c r="X31" s="7"/>
      <c r="Y31" s="7"/>
    </row>
    <row r="32" spans="3:25" ht="20.25" customHeight="1">
      <c r="C32" s="12" t="s">
        <v>20</v>
      </c>
      <c r="D32" s="6">
        <v>1092020.1000000001</v>
      </c>
      <c r="E32" s="6">
        <v>1022213.7000000001</v>
      </c>
      <c r="F32" s="6">
        <v>1005388.022</v>
      </c>
      <c r="G32" s="6"/>
      <c r="H32" s="16"/>
      <c r="P32" s="7"/>
      <c r="Q32" s="7"/>
      <c r="R32" s="7"/>
      <c r="W32" s="7"/>
      <c r="X32" s="7"/>
      <c r="Y32" s="7"/>
    </row>
    <row r="33" spans="3:25" ht="30">
      <c r="C33" s="12" t="s">
        <v>21</v>
      </c>
      <c r="D33" s="6">
        <v>202323.5</v>
      </c>
      <c r="E33" s="6">
        <v>232888.90000000002</v>
      </c>
      <c r="F33" s="6">
        <v>232888.98499999999</v>
      </c>
      <c r="G33" s="6"/>
      <c r="H33" s="16"/>
      <c r="P33" s="7"/>
      <c r="Q33" s="7"/>
      <c r="R33" s="7"/>
      <c r="W33" s="7"/>
      <c r="X33" s="7"/>
      <c r="Y33" s="7"/>
    </row>
    <row r="34" spans="3:25">
      <c r="C34" s="12" t="s">
        <v>22</v>
      </c>
      <c r="D34" s="17">
        <v>0</v>
      </c>
      <c r="E34" s="17">
        <v>0</v>
      </c>
      <c r="F34" s="17"/>
      <c r="G34" s="17"/>
      <c r="H34" s="16"/>
      <c r="P34" s="7"/>
      <c r="Q34" s="7"/>
      <c r="R34" s="7"/>
      <c r="W34" s="7"/>
      <c r="X34" s="7"/>
      <c r="Y34" s="7"/>
    </row>
    <row r="35" spans="3:25">
      <c r="C35" s="12" t="s">
        <v>23</v>
      </c>
      <c r="D35" s="6">
        <v>153933.80000000002</v>
      </c>
      <c r="E35" s="6">
        <v>174070.79999999996</v>
      </c>
      <c r="F35" s="6">
        <v>174357.37400000001</v>
      </c>
      <c r="G35" s="6"/>
      <c r="H35" s="16"/>
      <c r="P35" s="7"/>
      <c r="Q35" s="7"/>
      <c r="R35" s="7"/>
      <c r="W35" s="7"/>
      <c r="X35" s="7"/>
      <c r="Y35" s="7"/>
    </row>
    <row r="36" spans="3:25" ht="30">
      <c r="C36" s="12" t="s">
        <v>24</v>
      </c>
      <c r="D36" s="6">
        <v>31466.400000000001</v>
      </c>
      <c r="E36" s="6">
        <v>37713.1</v>
      </c>
      <c r="F36" s="6">
        <v>37713.1</v>
      </c>
      <c r="G36" s="6"/>
      <c r="H36" s="16"/>
      <c r="P36" s="7"/>
      <c r="Q36" s="7"/>
      <c r="R36" s="7"/>
      <c r="W36" s="7"/>
      <c r="X36" s="7"/>
      <c r="Y36" s="7"/>
    </row>
    <row r="37" spans="3:25" ht="39" customHeight="1">
      <c r="C37" s="12" t="s">
        <v>25</v>
      </c>
      <c r="D37" s="17"/>
      <c r="E37" s="17"/>
      <c r="F37" s="17"/>
      <c r="G37" s="17"/>
      <c r="H37" s="16"/>
      <c r="P37" s="7"/>
      <c r="Q37" s="7"/>
      <c r="R37" s="7"/>
      <c r="W37" s="7"/>
      <c r="X37" s="7"/>
      <c r="Y37" s="7"/>
    </row>
    <row r="38" spans="3:25">
      <c r="C38" s="15" t="s">
        <v>9</v>
      </c>
      <c r="D38" s="9">
        <f>SUM(D39:D47)</f>
        <v>889678.5</v>
      </c>
      <c r="E38" s="9">
        <f t="shared" ref="E38:G38" si="3">SUM(E39:E47)</f>
        <v>1180640.3999999999</v>
      </c>
      <c r="F38" s="9">
        <f t="shared" si="3"/>
        <v>1160848.0919999999</v>
      </c>
      <c r="G38" s="9">
        <f t="shared" si="3"/>
        <v>0</v>
      </c>
      <c r="H38" s="16"/>
      <c r="P38" s="7"/>
      <c r="Q38" s="7"/>
      <c r="R38" s="7"/>
      <c r="W38" s="7"/>
      <c r="X38" s="7"/>
      <c r="Y38" s="7"/>
    </row>
    <row r="39" spans="3:25" ht="30">
      <c r="C39" s="12" t="s">
        <v>17</v>
      </c>
      <c r="D39" s="6">
        <v>476587.30000000005</v>
      </c>
      <c r="E39" s="6">
        <v>957224.29999999993</v>
      </c>
      <c r="F39" s="6">
        <v>933908.57199999993</v>
      </c>
      <c r="G39" s="6"/>
      <c r="H39" s="16"/>
      <c r="P39" s="7"/>
      <c r="Q39" s="7"/>
      <c r="R39" s="7"/>
      <c r="W39" s="7"/>
      <c r="X39" s="7"/>
      <c r="Y39" s="7"/>
    </row>
    <row r="40" spans="3:25" ht="23.25" customHeight="1">
      <c r="C40" s="12" t="s">
        <v>18</v>
      </c>
      <c r="D40" s="6"/>
      <c r="E40" s="6"/>
      <c r="F40" s="6"/>
      <c r="G40" s="6"/>
      <c r="H40" s="16"/>
      <c r="P40" s="7"/>
      <c r="Q40" s="7"/>
      <c r="R40" s="7"/>
      <c r="W40" s="7"/>
      <c r="X40" s="7"/>
      <c r="Y40" s="7"/>
    </row>
    <row r="41" spans="3:25" ht="21.75" customHeight="1">
      <c r="C41" s="12" t="s">
        <v>19</v>
      </c>
      <c r="D41" s="6">
        <v>17008.5</v>
      </c>
      <c r="E41" s="6">
        <v>3747.3999999999992</v>
      </c>
      <c r="F41" s="6">
        <v>4140.8</v>
      </c>
      <c r="G41" s="6"/>
      <c r="H41" s="16"/>
      <c r="P41" s="7"/>
      <c r="Q41" s="7"/>
      <c r="R41" s="7"/>
      <c r="W41" s="7"/>
      <c r="X41" s="7"/>
      <c r="Y41" s="7"/>
    </row>
    <row r="42" spans="3:25" ht="21.75" customHeight="1">
      <c r="C42" s="12" t="s">
        <v>20</v>
      </c>
      <c r="D42" s="6">
        <v>376658.39999999997</v>
      </c>
      <c r="E42" s="6">
        <v>192243.5</v>
      </c>
      <c r="F42" s="6">
        <v>195383.02</v>
      </c>
      <c r="G42" s="6"/>
      <c r="H42" s="16"/>
      <c r="P42" s="7"/>
      <c r="Q42" s="7"/>
      <c r="R42" s="7"/>
      <c r="W42" s="7"/>
      <c r="X42" s="7"/>
      <c r="Y42" s="7"/>
    </row>
    <row r="43" spans="3:25" ht="36" customHeight="1">
      <c r="C43" s="12" t="s">
        <v>21</v>
      </c>
      <c r="D43" s="6">
        <v>19424.299999999996</v>
      </c>
      <c r="E43" s="6">
        <v>27425.200000000001</v>
      </c>
      <c r="F43" s="6">
        <v>27415.7</v>
      </c>
      <c r="G43" s="6"/>
      <c r="H43" s="16"/>
      <c r="P43" s="7"/>
      <c r="Q43" s="7"/>
      <c r="R43" s="7"/>
      <c r="W43" s="7"/>
      <c r="X43" s="7"/>
      <c r="Y43" s="7"/>
    </row>
    <row r="44" spans="3:25">
      <c r="C44" s="12" t="s">
        <v>22</v>
      </c>
      <c r="D44" s="17"/>
      <c r="E44" s="17"/>
      <c r="F44" s="17"/>
      <c r="G44" s="17"/>
      <c r="H44" s="16"/>
      <c r="P44" s="7"/>
      <c r="Q44" s="7"/>
      <c r="R44" s="7"/>
      <c r="W44" s="7"/>
      <c r="X44" s="7"/>
      <c r="Y44" s="7"/>
    </row>
    <row r="45" spans="3:25">
      <c r="C45" s="12" t="s">
        <v>23</v>
      </c>
      <c r="D45" s="17"/>
      <c r="E45" s="17"/>
      <c r="F45" s="17"/>
      <c r="G45" s="17"/>
      <c r="H45" s="16"/>
      <c r="P45" s="7"/>
      <c r="Q45" s="7"/>
      <c r="R45" s="7"/>
      <c r="W45" s="7"/>
      <c r="X45" s="7"/>
      <c r="Y45" s="7"/>
    </row>
    <row r="46" spans="3:25" ht="30">
      <c r="C46" s="12" t="s">
        <v>24</v>
      </c>
      <c r="D46" s="6"/>
      <c r="E46" s="6"/>
      <c r="F46" s="6"/>
      <c r="G46" s="6"/>
      <c r="H46" s="16"/>
      <c r="P46" s="7"/>
      <c r="Q46" s="7"/>
      <c r="R46" s="7"/>
      <c r="W46" s="7"/>
      <c r="X46" s="7"/>
      <c r="Y46" s="7"/>
    </row>
    <row r="47" spans="3:25" ht="31.5" customHeight="1">
      <c r="C47" s="12" t="s">
        <v>25</v>
      </c>
      <c r="D47" s="17"/>
      <c r="E47" s="17"/>
      <c r="F47" s="17"/>
      <c r="G47" s="17"/>
      <c r="H47" s="16"/>
      <c r="P47" s="7"/>
      <c r="Q47" s="7"/>
      <c r="R47" s="7"/>
      <c r="W47" s="7"/>
      <c r="X47" s="7"/>
      <c r="Y47" s="7"/>
    </row>
    <row r="48" spans="3:25">
      <c r="C48" s="15" t="s">
        <v>10</v>
      </c>
      <c r="D48" s="9">
        <f>SUM(D49:D57)</f>
        <v>1977422.5999999999</v>
      </c>
      <c r="E48" s="9">
        <f t="shared" ref="E48:G48" si="4">SUM(E49:E57)</f>
        <v>2502573.3000000007</v>
      </c>
      <c r="F48" s="9">
        <f t="shared" si="4"/>
        <v>2466523.2839999995</v>
      </c>
      <c r="G48" s="9">
        <f t="shared" si="4"/>
        <v>0</v>
      </c>
      <c r="H48" s="16"/>
      <c r="P48" s="7"/>
      <c r="Q48" s="7"/>
      <c r="R48" s="7"/>
      <c r="W48" s="7"/>
      <c r="X48" s="7"/>
      <c r="Y48" s="7"/>
    </row>
    <row r="49" spans="3:25" ht="30">
      <c r="C49" s="12" t="s">
        <v>17</v>
      </c>
      <c r="D49" s="6">
        <v>894730.7</v>
      </c>
      <c r="E49" s="6">
        <v>1794403.4000000004</v>
      </c>
      <c r="F49" s="6">
        <v>1773888.2309999999</v>
      </c>
      <c r="G49" s="6"/>
      <c r="H49" s="16"/>
      <c r="P49" s="7"/>
      <c r="Q49" s="7"/>
      <c r="R49" s="7"/>
      <c r="W49" s="7"/>
      <c r="X49" s="7"/>
      <c r="Y49" s="7"/>
    </row>
    <row r="50" spans="3:25" ht="18.75" customHeight="1">
      <c r="C50" s="12" t="s">
        <v>18</v>
      </c>
      <c r="D50" s="17"/>
      <c r="E50" s="17"/>
      <c r="F50" s="17"/>
      <c r="G50" s="17"/>
      <c r="H50" s="16"/>
      <c r="P50" s="7"/>
      <c r="Q50" s="7"/>
      <c r="R50" s="7"/>
      <c r="W50" s="7"/>
      <c r="X50" s="7"/>
      <c r="Y50" s="7"/>
    </row>
    <row r="51" spans="3:25" ht="21.75" customHeight="1">
      <c r="C51" s="12" t="s">
        <v>19</v>
      </c>
      <c r="D51" s="6">
        <v>35517.9</v>
      </c>
      <c r="E51" s="6">
        <v>8432.7000000000007</v>
      </c>
      <c r="F51" s="6">
        <v>8479.4</v>
      </c>
      <c r="G51" s="6"/>
      <c r="H51" s="16"/>
      <c r="P51" s="7"/>
      <c r="Q51" s="7"/>
      <c r="R51" s="7"/>
      <c r="W51" s="7"/>
      <c r="X51" s="7"/>
      <c r="Y51" s="7"/>
    </row>
    <row r="52" spans="3:25" ht="17.25" customHeight="1">
      <c r="C52" s="12" t="s">
        <v>20</v>
      </c>
      <c r="D52" s="6">
        <v>831389.2</v>
      </c>
      <c r="E52" s="6">
        <v>462080.00000000006</v>
      </c>
      <c r="F52" s="6">
        <v>446978.24800000002</v>
      </c>
      <c r="G52" s="6"/>
      <c r="H52" s="16"/>
      <c r="P52" s="7"/>
      <c r="Q52" s="7"/>
      <c r="R52" s="7"/>
      <c r="W52" s="7"/>
      <c r="X52" s="7"/>
      <c r="Y52" s="7"/>
    </row>
    <row r="53" spans="3:25" ht="38.25" customHeight="1">
      <c r="C53" s="12" t="s">
        <v>21</v>
      </c>
      <c r="D53" s="6">
        <v>215784.80000000002</v>
      </c>
      <c r="E53" s="6">
        <v>237657.19999999998</v>
      </c>
      <c r="F53" s="6">
        <v>237177.405</v>
      </c>
      <c r="G53" s="6"/>
      <c r="H53" s="16"/>
      <c r="P53" s="7"/>
      <c r="Q53" s="7"/>
      <c r="R53" s="7"/>
      <c r="W53" s="7"/>
      <c r="X53" s="7"/>
      <c r="Y53" s="7"/>
    </row>
    <row r="54" spans="3:25">
      <c r="C54" s="12" t="s">
        <v>22</v>
      </c>
      <c r="D54" s="17"/>
      <c r="E54" s="17"/>
      <c r="F54" s="17"/>
      <c r="G54" s="17"/>
      <c r="H54" s="16"/>
      <c r="P54" s="7"/>
      <c r="Q54" s="7"/>
      <c r="R54" s="7"/>
      <c r="W54" s="7"/>
      <c r="X54" s="7"/>
      <c r="Y54" s="7"/>
    </row>
    <row r="55" spans="3:25">
      <c r="C55" s="12" t="s">
        <v>23</v>
      </c>
      <c r="D55" s="17"/>
      <c r="E55" s="17"/>
      <c r="F55" s="17"/>
      <c r="G55" s="17"/>
      <c r="H55" s="16"/>
      <c r="P55" s="7"/>
      <c r="Q55" s="7"/>
      <c r="R55" s="7"/>
      <c r="W55" s="7"/>
      <c r="X55" s="7"/>
      <c r="Y55" s="7"/>
    </row>
    <row r="56" spans="3:25" ht="30">
      <c r="C56" s="12" t="s">
        <v>24</v>
      </c>
      <c r="D56" s="6"/>
      <c r="E56" s="6"/>
      <c r="F56" s="6"/>
      <c r="G56" s="6"/>
      <c r="H56" s="16"/>
      <c r="P56" s="7"/>
      <c r="Q56" s="7"/>
      <c r="R56" s="7"/>
      <c r="W56" s="7"/>
      <c r="X56" s="7"/>
      <c r="Y56" s="7"/>
    </row>
    <row r="57" spans="3:25" ht="31.5" customHeight="1">
      <c r="C57" s="12" t="s">
        <v>25</v>
      </c>
      <c r="D57" s="17"/>
      <c r="E57" s="17"/>
      <c r="F57" s="17"/>
      <c r="G57" s="17"/>
      <c r="H57" s="16"/>
      <c r="P57" s="7"/>
      <c r="Q57" s="7"/>
      <c r="R57" s="7"/>
      <c r="W57" s="7"/>
      <c r="X57" s="7"/>
      <c r="Y57" s="7"/>
    </row>
    <row r="58" spans="3:25">
      <c r="C58" s="15" t="s">
        <v>11</v>
      </c>
      <c r="D58" s="9">
        <f>SUM(D59:D67)</f>
        <v>715362.1</v>
      </c>
      <c r="E58" s="9">
        <f t="shared" ref="E58:G58" si="5">SUM(E59:E67)</f>
        <v>1133705.8</v>
      </c>
      <c r="F58" s="9">
        <f t="shared" si="5"/>
        <v>1114650.5720000002</v>
      </c>
      <c r="G58" s="9">
        <f t="shared" si="5"/>
        <v>0</v>
      </c>
      <c r="H58" s="16"/>
      <c r="P58" s="7"/>
      <c r="Q58" s="7"/>
      <c r="R58" s="7"/>
      <c r="W58" s="7"/>
      <c r="X58" s="7"/>
      <c r="Y58" s="7"/>
    </row>
    <row r="59" spans="3:25" ht="30">
      <c r="C59" s="12" t="s">
        <v>17</v>
      </c>
      <c r="D59" s="6">
        <v>313055.19999999995</v>
      </c>
      <c r="E59" s="6">
        <v>685516.90000000014</v>
      </c>
      <c r="F59" s="6">
        <v>678883.68099999998</v>
      </c>
      <c r="G59" s="6"/>
      <c r="H59" s="16"/>
      <c r="P59" s="7"/>
      <c r="Q59" s="7"/>
      <c r="R59" s="7"/>
      <c r="W59" s="7"/>
      <c r="X59" s="7"/>
      <c r="Y59" s="7"/>
    </row>
    <row r="60" spans="3:25" ht="18.75" customHeight="1">
      <c r="C60" s="12" t="s">
        <v>18</v>
      </c>
      <c r="D60" s="17"/>
      <c r="E60" s="17"/>
      <c r="F60" s="17"/>
      <c r="G60" s="17"/>
      <c r="H60" s="16"/>
      <c r="P60" s="7"/>
      <c r="Q60" s="7"/>
      <c r="R60" s="7"/>
      <c r="W60" s="7"/>
      <c r="X60" s="7"/>
      <c r="Y60" s="7"/>
    </row>
    <row r="61" spans="3:25" ht="19.5" customHeight="1">
      <c r="C61" s="12" t="s">
        <v>19</v>
      </c>
      <c r="D61" s="6">
        <v>15129.3</v>
      </c>
      <c r="E61" s="6">
        <v>3767.1000000000008</v>
      </c>
      <c r="F61" s="6">
        <v>3767.1</v>
      </c>
      <c r="G61" s="6"/>
      <c r="H61" s="16"/>
      <c r="P61" s="7"/>
      <c r="Q61" s="7"/>
      <c r="R61" s="7"/>
      <c r="W61" s="7"/>
      <c r="X61" s="7"/>
      <c r="Y61" s="7"/>
    </row>
    <row r="62" spans="3:25" ht="20.25" customHeight="1">
      <c r="C62" s="12" t="s">
        <v>20</v>
      </c>
      <c r="D62" s="6">
        <v>329914.60000000003</v>
      </c>
      <c r="E62" s="6">
        <v>385696.19999999995</v>
      </c>
      <c r="F62" s="6">
        <v>373274.19400000002</v>
      </c>
      <c r="G62" s="6"/>
      <c r="H62" s="16"/>
      <c r="P62" s="7"/>
      <c r="Q62" s="7"/>
      <c r="R62" s="7"/>
      <c r="W62" s="7"/>
      <c r="X62" s="7"/>
      <c r="Y62" s="7"/>
    </row>
    <row r="63" spans="3:25" ht="30.75" customHeight="1">
      <c r="C63" s="12" t="s">
        <v>21</v>
      </c>
      <c r="D63" s="6">
        <v>46721</v>
      </c>
      <c r="E63" s="6">
        <v>38980.700000000004</v>
      </c>
      <c r="F63" s="6">
        <v>38980.699999999997</v>
      </c>
      <c r="G63" s="6"/>
      <c r="H63" s="16"/>
      <c r="P63" s="7"/>
      <c r="Q63" s="7"/>
      <c r="R63" s="7"/>
      <c r="W63" s="7"/>
      <c r="X63" s="7"/>
      <c r="Y63" s="7"/>
    </row>
    <row r="64" spans="3:25">
      <c r="C64" s="12" t="s">
        <v>22</v>
      </c>
      <c r="D64" s="6">
        <v>0</v>
      </c>
      <c r="E64" s="6">
        <v>0</v>
      </c>
      <c r="F64" s="6">
        <v>19744.897000000001</v>
      </c>
      <c r="G64" s="6"/>
      <c r="H64" s="16"/>
      <c r="P64" s="7"/>
      <c r="Q64" s="7"/>
      <c r="R64" s="7"/>
      <c r="W64" s="7"/>
      <c r="X64" s="7"/>
      <c r="Y64" s="7"/>
    </row>
    <row r="65" spans="3:25">
      <c r="C65" s="12" t="s">
        <v>23</v>
      </c>
      <c r="D65" s="6">
        <v>10542</v>
      </c>
      <c r="E65" s="6">
        <v>19744.899999999998</v>
      </c>
      <c r="F65" s="6"/>
      <c r="G65" s="6"/>
      <c r="H65" s="16"/>
      <c r="P65" s="7"/>
      <c r="Q65" s="7"/>
      <c r="R65" s="7"/>
      <c r="W65" s="7"/>
      <c r="X65" s="7"/>
      <c r="Y65" s="7"/>
    </row>
    <row r="66" spans="3:25" ht="30">
      <c r="C66" s="12" t="s">
        <v>24</v>
      </c>
      <c r="D66" s="17"/>
      <c r="E66" s="17"/>
      <c r="F66" s="17"/>
      <c r="G66" s="17"/>
      <c r="H66" s="16"/>
      <c r="P66" s="7"/>
      <c r="Q66" s="7"/>
      <c r="R66" s="7"/>
      <c r="W66" s="7"/>
      <c r="X66" s="7"/>
      <c r="Y66" s="7"/>
    </row>
    <row r="67" spans="3:25" ht="32.25" customHeight="1">
      <c r="C67" s="12" t="s">
        <v>25</v>
      </c>
      <c r="D67" s="6"/>
      <c r="E67" s="6"/>
      <c r="F67" s="6"/>
      <c r="G67" s="6"/>
      <c r="H67" s="16"/>
      <c r="P67" s="7"/>
      <c r="Q67" s="7"/>
      <c r="R67" s="7"/>
      <c r="W67" s="7"/>
      <c r="X67" s="7"/>
      <c r="Y67" s="7"/>
    </row>
    <row r="68" spans="3:25">
      <c r="C68" s="15" t="s">
        <v>12</v>
      </c>
      <c r="D68" s="9">
        <f>SUM(D69:D77)</f>
        <v>570069.1</v>
      </c>
      <c r="E68" s="9">
        <f t="shared" ref="E68:G68" si="6">SUM(E69:E77)</f>
        <v>864711.5</v>
      </c>
      <c r="F68" s="9">
        <f t="shared" si="6"/>
        <v>848582.91093999997</v>
      </c>
      <c r="G68" s="9">
        <f t="shared" si="6"/>
        <v>0</v>
      </c>
      <c r="H68" s="16"/>
      <c r="P68" s="7"/>
      <c r="Q68" s="7"/>
      <c r="R68" s="7"/>
      <c r="W68" s="7"/>
      <c r="X68" s="7"/>
      <c r="Y68" s="7"/>
    </row>
    <row r="69" spans="3:25" ht="30">
      <c r="C69" s="12" t="s">
        <v>17</v>
      </c>
      <c r="D69" s="6">
        <v>241852.19999999995</v>
      </c>
      <c r="E69" s="6">
        <v>549171.69999999995</v>
      </c>
      <c r="F69" s="6">
        <v>548986.33794</v>
      </c>
      <c r="G69" s="6"/>
      <c r="H69" s="16"/>
      <c r="P69" s="7"/>
      <c r="Q69" s="7"/>
      <c r="R69" s="7"/>
      <c r="W69" s="7"/>
      <c r="X69" s="7"/>
      <c r="Y69" s="7"/>
    </row>
    <row r="70" spans="3:25" ht="23.25" customHeight="1">
      <c r="C70" s="12" t="s">
        <v>18</v>
      </c>
      <c r="D70" s="17"/>
      <c r="E70" s="17"/>
      <c r="F70" s="17"/>
      <c r="G70" s="17"/>
      <c r="H70" s="16"/>
      <c r="P70" s="7"/>
      <c r="Q70" s="7"/>
      <c r="R70" s="7"/>
      <c r="W70" s="7"/>
      <c r="X70" s="7"/>
      <c r="Y70" s="7"/>
    </row>
    <row r="71" spans="3:25" ht="24" customHeight="1">
      <c r="C71" s="12" t="s">
        <v>19</v>
      </c>
      <c r="D71" s="6">
        <v>2502.3000000000002</v>
      </c>
      <c r="E71" s="6">
        <v>1348.4</v>
      </c>
      <c r="F71" s="6">
        <v>1348.4</v>
      </c>
      <c r="G71" s="6"/>
      <c r="H71" s="16"/>
      <c r="P71" s="7"/>
      <c r="Q71" s="7"/>
      <c r="R71" s="7"/>
      <c r="W71" s="7"/>
      <c r="X71" s="7"/>
      <c r="Y71" s="7"/>
    </row>
    <row r="72" spans="3:25" ht="23.25" customHeight="1">
      <c r="C72" s="12" t="s">
        <v>20</v>
      </c>
      <c r="D72" s="6">
        <v>313231.00000000006</v>
      </c>
      <c r="E72" s="6">
        <v>300019.20000000001</v>
      </c>
      <c r="F72" s="6">
        <v>284075.973</v>
      </c>
      <c r="G72" s="6"/>
      <c r="H72" s="16"/>
      <c r="P72" s="7"/>
      <c r="Q72" s="7"/>
      <c r="R72" s="7"/>
      <c r="W72" s="7"/>
      <c r="X72" s="7"/>
      <c r="Y72" s="7"/>
    </row>
    <row r="73" spans="3:25" ht="40.5" customHeight="1">
      <c r="C73" s="12" t="s">
        <v>21</v>
      </c>
      <c r="D73" s="6">
        <v>12483.6</v>
      </c>
      <c r="E73" s="6">
        <v>14172.2</v>
      </c>
      <c r="F73" s="6">
        <v>14172.2</v>
      </c>
      <c r="G73" s="6"/>
      <c r="H73" s="16"/>
      <c r="P73" s="7"/>
      <c r="Q73" s="7"/>
      <c r="R73" s="7"/>
      <c r="W73" s="7"/>
      <c r="X73" s="7"/>
      <c r="Y73" s="7"/>
    </row>
    <row r="74" spans="3:25">
      <c r="C74" s="12" t="s">
        <v>22</v>
      </c>
      <c r="D74" s="17"/>
      <c r="E74" s="17"/>
      <c r="F74" s="17"/>
      <c r="G74" s="17"/>
      <c r="H74" s="16"/>
      <c r="P74" s="7"/>
      <c r="Q74" s="7"/>
      <c r="R74" s="7"/>
      <c r="W74" s="7"/>
      <c r="X74" s="7"/>
      <c r="Y74" s="7"/>
    </row>
    <row r="75" spans="3:25">
      <c r="C75" s="12" t="s">
        <v>23</v>
      </c>
      <c r="D75" s="17"/>
      <c r="E75" s="17"/>
      <c r="F75" s="17"/>
      <c r="G75" s="17"/>
      <c r="H75" s="16"/>
      <c r="P75" s="7"/>
      <c r="Q75" s="7"/>
      <c r="R75" s="7"/>
      <c r="W75" s="7"/>
      <c r="X75" s="7"/>
      <c r="Y75" s="7"/>
    </row>
    <row r="76" spans="3:25" ht="30">
      <c r="C76" s="12" t="s">
        <v>24</v>
      </c>
      <c r="D76" s="6"/>
      <c r="E76" s="6"/>
      <c r="F76" s="6"/>
      <c r="G76" s="6"/>
      <c r="H76" s="16"/>
      <c r="P76" s="7"/>
      <c r="Q76" s="7"/>
      <c r="R76" s="7"/>
      <c r="W76" s="7"/>
      <c r="X76" s="7"/>
      <c r="Y76" s="7"/>
    </row>
    <row r="77" spans="3:25" ht="33.75" customHeight="1">
      <c r="C77" s="12" t="s">
        <v>25</v>
      </c>
      <c r="D77" s="17"/>
      <c r="E77" s="17"/>
      <c r="F77" s="17"/>
      <c r="G77" s="17"/>
      <c r="H77" s="16"/>
      <c r="P77" s="7"/>
      <c r="Q77" s="7"/>
      <c r="R77" s="7"/>
      <c r="W77" s="7"/>
      <c r="X77" s="7"/>
      <c r="Y77" s="7"/>
    </row>
    <row r="78" spans="3:25">
      <c r="C78" s="15" t="s">
        <v>13</v>
      </c>
      <c r="D78" s="9">
        <f>SUM(D79:D87)</f>
        <v>340751.6</v>
      </c>
      <c r="E78" s="9">
        <f t="shared" ref="E78:G78" si="7">SUM(E79:E87)</f>
        <v>535970</v>
      </c>
      <c r="F78" s="9">
        <f t="shared" si="7"/>
        <v>525219.31500000006</v>
      </c>
      <c r="G78" s="9">
        <f t="shared" si="7"/>
        <v>0</v>
      </c>
      <c r="H78" s="16"/>
      <c r="P78" s="7"/>
      <c r="Q78" s="7"/>
      <c r="R78" s="7"/>
      <c r="W78" s="7"/>
      <c r="X78" s="7"/>
      <c r="Y78" s="7"/>
    </row>
    <row r="79" spans="3:25" ht="30">
      <c r="C79" s="12" t="s">
        <v>17</v>
      </c>
      <c r="D79" s="6">
        <v>188567.89999999997</v>
      </c>
      <c r="E79" s="6">
        <v>342593.1</v>
      </c>
      <c r="F79" s="6">
        <v>342449.85100000002</v>
      </c>
      <c r="G79" s="6"/>
      <c r="H79" s="16"/>
      <c r="P79" s="7"/>
      <c r="Q79" s="7"/>
      <c r="R79" s="7"/>
      <c r="W79" s="7"/>
      <c r="X79" s="7"/>
      <c r="Y79" s="7"/>
    </row>
    <row r="80" spans="3:25" ht="21" customHeight="1">
      <c r="C80" s="12" t="s">
        <v>18</v>
      </c>
      <c r="D80" s="17"/>
      <c r="E80" s="17"/>
      <c r="F80" s="17"/>
      <c r="G80" s="17"/>
      <c r="H80" s="16"/>
      <c r="P80" s="7"/>
      <c r="Q80" s="7"/>
      <c r="R80" s="7"/>
      <c r="W80" s="7"/>
      <c r="X80" s="7"/>
      <c r="Y80" s="7"/>
    </row>
    <row r="81" spans="3:25" ht="22.5" customHeight="1">
      <c r="C81" s="12" t="s">
        <v>19</v>
      </c>
      <c r="D81" s="6">
        <v>1470.1</v>
      </c>
      <c r="E81" s="6">
        <v>2628.2</v>
      </c>
      <c r="F81" s="6">
        <v>1910.9</v>
      </c>
      <c r="G81" s="6"/>
      <c r="H81" s="16"/>
      <c r="P81" s="7"/>
      <c r="Q81" s="7"/>
      <c r="R81" s="7"/>
      <c r="W81" s="7"/>
      <c r="X81" s="7"/>
      <c r="Y81" s="7"/>
    </row>
    <row r="82" spans="3:25" ht="24" customHeight="1">
      <c r="C82" s="12" t="s">
        <v>20</v>
      </c>
      <c r="D82" s="6">
        <v>137161.09999999998</v>
      </c>
      <c r="E82" s="6">
        <v>172191.60000000003</v>
      </c>
      <c r="F82" s="6">
        <v>162426.56400000001</v>
      </c>
      <c r="G82" s="6"/>
      <c r="H82" s="16"/>
      <c r="P82" s="7"/>
      <c r="Q82" s="7"/>
      <c r="R82" s="7"/>
      <c r="W82" s="7"/>
      <c r="X82" s="7"/>
      <c r="Y82" s="7"/>
    </row>
    <row r="83" spans="3:25" ht="30">
      <c r="C83" s="12" t="s">
        <v>21</v>
      </c>
      <c r="D83" s="6">
        <v>13552.5</v>
      </c>
      <c r="E83" s="6">
        <v>18557.099999999999</v>
      </c>
      <c r="F83" s="6">
        <v>18432</v>
      </c>
      <c r="G83" s="6"/>
      <c r="H83" s="16"/>
      <c r="P83" s="7"/>
      <c r="Q83" s="7"/>
      <c r="R83" s="7"/>
      <c r="W83" s="7"/>
      <c r="X83" s="7"/>
      <c r="Y83" s="7"/>
    </row>
    <row r="84" spans="3:25">
      <c r="C84" s="12" t="s">
        <v>22</v>
      </c>
      <c r="D84" s="17"/>
      <c r="E84" s="17"/>
      <c r="F84" s="17"/>
      <c r="G84" s="17"/>
      <c r="H84" s="16"/>
      <c r="P84" s="7"/>
      <c r="Q84" s="7"/>
      <c r="R84" s="7"/>
      <c r="W84" s="7"/>
      <c r="X84" s="7"/>
      <c r="Y84" s="7"/>
    </row>
    <row r="85" spans="3:25">
      <c r="C85" s="12" t="s">
        <v>23</v>
      </c>
      <c r="D85" s="17"/>
      <c r="E85" s="17"/>
      <c r="F85" s="17"/>
      <c r="G85" s="17"/>
      <c r="H85" s="16"/>
      <c r="P85" s="7"/>
      <c r="Q85" s="7"/>
      <c r="R85" s="7"/>
      <c r="W85" s="7"/>
      <c r="X85" s="7"/>
      <c r="Y85" s="7"/>
    </row>
    <row r="86" spans="3:25" ht="30">
      <c r="C86" s="12" t="s">
        <v>24</v>
      </c>
      <c r="D86" s="6"/>
      <c r="E86" s="6"/>
      <c r="F86" s="6"/>
      <c r="G86" s="6"/>
      <c r="H86" s="16"/>
      <c r="P86" s="7"/>
      <c r="Q86" s="7"/>
      <c r="R86" s="7"/>
      <c r="W86" s="7"/>
      <c r="X86" s="7"/>
      <c r="Y86" s="7"/>
    </row>
    <row r="87" spans="3:25" ht="35.25" customHeight="1">
      <c r="C87" s="12" t="s">
        <v>25</v>
      </c>
      <c r="D87" s="17"/>
      <c r="E87" s="17"/>
      <c r="F87" s="17"/>
      <c r="G87" s="17"/>
      <c r="H87" s="16"/>
      <c r="P87" s="7"/>
      <c r="Q87" s="7"/>
      <c r="R87" s="7"/>
      <c r="W87" s="7"/>
      <c r="X87" s="7"/>
      <c r="Y87" s="7"/>
    </row>
    <row r="88" spans="3:25">
      <c r="C88" s="15" t="s">
        <v>14</v>
      </c>
      <c r="D88" s="9">
        <f>D8+D18+D28+D38+D48+D58+D68+D78</f>
        <v>14815786.099999998</v>
      </c>
      <c r="E88" s="9">
        <f t="shared" ref="E88:G88" si="8">E8+E18+E28+E38+E48+E58+E68+E78</f>
        <v>18541738.400000002</v>
      </c>
      <c r="F88" s="9">
        <f t="shared" si="8"/>
        <v>16086732.468730001</v>
      </c>
      <c r="G88" s="9">
        <f t="shared" si="8"/>
        <v>0</v>
      </c>
      <c r="H88" s="16"/>
      <c r="P88" s="7"/>
      <c r="Q88" s="7"/>
      <c r="R88" s="7"/>
    </row>
    <row r="89" spans="3:25">
      <c r="D89" s="21"/>
      <c r="E89" s="21"/>
      <c r="F89" s="21"/>
      <c r="G89" s="21"/>
      <c r="H89" s="16"/>
      <c r="P89" s="7"/>
    </row>
    <row r="90" spans="3:25">
      <c r="D90" s="21"/>
      <c r="E90" s="21"/>
      <c r="F90" s="21"/>
      <c r="G90" s="21"/>
      <c r="H90" s="16"/>
      <c r="P90" s="7"/>
    </row>
  </sheetData>
  <pageMargins left="0.70866141732283472" right="0.19685039370078741" top="0.19685039370078741" bottom="0.35433070866141736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Zeros="0" zoomScaleNormal="100" workbookViewId="0">
      <selection activeCell="G11" sqref="G11"/>
    </sheetView>
  </sheetViews>
  <sheetFormatPr defaultRowHeight="15"/>
  <cols>
    <col min="2" max="2" width="7.42578125" customWidth="1"/>
    <col min="3" max="3" width="33.140625" customWidth="1"/>
    <col min="4" max="4" width="22" customWidth="1"/>
    <col min="5" max="5" width="18.7109375" customWidth="1"/>
    <col min="6" max="6" width="17.7109375" customWidth="1"/>
    <col min="7" max="7" width="21.140625" customWidth="1"/>
    <col min="8" max="8" width="16" style="1" customWidth="1"/>
    <col min="9" max="9" width="16.28515625" style="1" customWidth="1"/>
    <col min="10" max="10" width="15.42578125" style="1" customWidth="1"/>
    <col min="11" max="11" width="15.140625" style="1" customWidth="1"/>
    <col min="12" max="12" width="10" style="1" customWidth="1"/>
    <col min="13" max="13" width="15" style="1" customWidth="1"/>
    <col min="14" max="14" width="12.85546875" style="1" customWidth="1"/>
    <col min="15" max="15" width="14.28515625" style="1" customWidth="1"/>
    <col min="16" max="16" width="13.5703125" customWidth="1"/>
    <col min="17" max="17" width="14" customWidth="1"/>
    <col min="18" max="18" width="13.42578125" customWidth="1"/>
    <col min="19" max="19" width="13.7109375" bestFit="1" customWidth="1"/>
    <col min="23" max="23" width="12.85546875" customWidth="1"/>
  </cols>
  <sheetData>
    <row r="1" spans="2:16" ht="18" customHeight="1"/>
    <row r="4" spans="2:16" ht="15.75">
      <c r="B4">
        <v>28</v>
      </c>
      <c r="C4" s="2" t="s">
        <v>27</v>
      </c>
      <c r="D4" s="22"/>
      <c r="E4" s="22"/>
      <c r="F4" s="22"/>
      <c r="G4" s="22"/>
      <c r="H4" s="16"/>
      <c r="P4" s="7"/>
    </row>
    <row r="5" spans="2:16" ht="15.75">
      <c r="C5" s="2" t="s">
        <v>28</v>
      </c>
      <c r="D5" s="21"/>
      <c r="E5" s="21"/>
      <c r="F5" s="21"/>
      <c r="G5" s="21"/>
      <c r="H5" s="16"/>
      <c r="P5" s="7"/>
    </row>
    <row r="6" spans="2:16">
      <c r="D6" s="21"/>
      <c r="E6" s="21"/>
      <c r="F6" s="21"/>
      <c r="G6" s="21"/>
      <c r="H6" s="16"/>
      <c r="P6" s="7"/>
    </row>
    <row r="7" spans="2:16" ht="30">
      <c r="C7" s="3" t="s">
        <v>1</v>
      </c>
      <c r="D7" s="23" t="s">
        <v>2</v>
      </c>
      <c r="E7" s="23" t="s">
        <v>3</v>
      </c>
      <c r="F7" s="23" t="s">
        <v>29</v>
      </c>
      <c r="G7" s="23" t="s">
        <v>30</v>
      </c>
      <c r="H7" s="16"/>
      <c r="P7" s="7"/>
    </row>
    <row r="8" spans="2:16">
      <c r="C8" s="5" t="s">
        <v>6</v>
      </c>
      <c r="D8" s="6">
        <v>110829.3</v>
      </c>
      <c r="E8" s="6">
        <v>224067.09999999998</v>
      </c>
      <c r="F8" s="6">
        <v>215426.23769000001</v>
      </c>
      <c r="G8" s="6">
        <v>0</v>
      </c>
      <c r="H8" s="16"/>
      <c r="P8" s="7"/>
    </row>
    <row r="9" spans="2:16">
      <c r="C9" s="5" t="s">
        <v>7</v>
      </c>
      <c r="D9" s="6">
        <v>25570.600000000002</v>
      </c>
      <c r="E9" s="6">
        <v>39466.400000000001</v>
      </c>
      <c r="F9" s="6">
        <v>32214.458500000001</v>
      </c>
      <c r="G9" s="6">
        <v>0</v>
      </c>
      <c r="H9" s="16"/>
      <c r="P9" s="7"/>
    </row>
    <row r="10" spans="2:16">
      <c r="C10" s="5" t="s">
        <v>8</v>
      </c>
      <c r="D10" s="6">
        <v>46779.1</v>
      </c>
      <c r="E10" s="6">
        <v>112765.29999999999</v>
      </c>
      <c r="F10" s="6">
        <v>110421.12456000001</v>
      </c>
      <c r="G10" s="6">
        <v>0</v>
      </c>
      <c r="H10" s="16"/>
      <c r="P10" s="7"/>
    </row>
    <row r="11" spans="2:16">
      <c r="C11" s="5" t="s">
        <v>9</v>
      </c>
      <c r="D11" s="6">
        <v>12884.5</v>
      </c>
      <c r="E11" s="6">
        <v>30784.800000000003</v>
      </c>
      <c r="F11" s="6">
        <v>3356.4918199999997</v>
      </c>
      <c r="G11" s="6">
        <v>0</v>
      </c>
      <c r="H11" s="16"/>
      <c r="P11" s="7"/>
    </row>
    <row r="12" spans="2:16">
      <c r="C12" s="5" t="s">
        <v>10</v>
      </c>
      <c r="D12" s="6">
        <v>34968.9</v>
      </c>
      <c r="E12" s="6">
        <v>79062.700000000012</v>
      </c>
      <c r="F12" s="6">
        <v>74792.500090000001</v>
      </c>
      <c r="G12" s="6">
        <v>0</v>
      </c>
      <c r="H12" s="16"/>
      <c r="P12" s="7"/>
    </row>
    <row r="13" spans="2:16">
      <c r="C13" s="5" t="s">
        <v>11</v>
      </c>
      <c r="D13" s="6">
        <v>17603.07237756758</v>
      </c>
      <c r="E13" s="6">
        <v>47827.772377567577</v>
      </c>
      <c r="F13" s="6">
        <v>45556.399169999997</v>
      </c>
      <c r="G13" s="6">
        <v>0</v>
      </c>
      <c r="H13" s="16"/>
      <c r="P13" s="7"/>
    </row>
    <row r="14" spans="2:16">
      <c r="C14" s="5" t="s">
        <v>12</v>
      </c>
      <c r="D14" s="6">
        <v>9362.4000000000015</v>
      </c>
      <c r="E14" s="6">
        <v>15188.099999999999</v>
      </c>
      <c r="F14" s="6">
        <v>14978.18311</v>
      </c>
      <c r="G14" s="6">
        <v>0</v>
      </c>
      <c r="H14" s="16"/>
      <c r="P14" s="7"/>
    </row>
    <row r="15" spans="2:16">
      <c r="C15" s="5" t="s">
        <v>13</v>
      </c>
      <c r="D15" s="6">
        <v>8441</v>
      </c>
      <c r="E15" s="6">
        <v>12194</v>
      </c>
      <c r="F15" s="6">
        <v>11919.258690000001</v>
      </c>
      <c r="G15" s="6">
        <v>0</v>
      </c>
      <c r="H15" s="16"/>
      <c r="P15" s="7"/>
    </row>
    <row r="16" spans="2:16">
      <c r="C16" s="8" t="s">
        <v>14</v>
      </c>
      <c r="D16" s="9">
        <f>SUM(D8:D15)</f>
        <v>266438.87237756758</v>
      </c>
      <c r="E16" s="9">
        <f t="shared" ref="E16:F16" si="0">SUM(E8:E15)</f>
        <v>561356.17237756751</v>
      </c>
      <c r="F16" s="9">
        <f t="shared" si="0"/>
        <v>508664.65362999996</v>
      </c>
      <c r="G16" s="13"/>
      <c r="H16" s="16"/>
      <c r="P16" s="7"/>
    </row>
    <row r="17" spans="3:16">
      <c r="C17" s="10"/>
      <c r="D17" s="24"/>
      <c r="E17" s="24"/>
      <c r="F17" s="24"/>
      <c r="G17" s="24"/>
      <c r="H17" s="16"/>
      <c r="P17" s="7"/>
    </row>
    <row r="18" spans="3:16">
      <c r="C18" s="10"/>
      <c r="D18" s="24"/>
      <c r="E18" s="24"/>
      <c r="F18" s="24"/>
      <c r="G18" s="24"/>
      <c r="H18" s="16"/>
      <c r="P18" s="7"/>
    </row>
  </sheetData>
  <pageMargins left="0.70866141732283472" right="0.19685039370078741" top="0.19685039370078741" bottom="0.35433070866141736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showZeros="0" zoomScaleNormal="100" workbookViewId="0">
      <selection activeCell="A20" sqref="A20:XFD396"/>
    </sheetView>
  </sheetViews>
  <sheetFormatPr defaultRowHeight="15"/>
  <cols>
    <col min="2" max="2" width="7.42578125" customWidth="1"/>
    <col min="3" max="3" width="33.140625" customWidth="1"/>
    <col min="4" max="4" width="22" customWidth="1"/>
    <col min="5" max="5" width="18.7109375" customWidth="1"/>
    <col min="6" max="6" width="17.7109375" customWidth="1"/>
    <col min="7" max="7" width="21.140625" customWidth="1"/>
    <col min="8" max="8" width="16" style="1" customWidth="1"/>
    <col min="9" max="9" width="16.28515625" style="1" customWidth="1"/>
    <col min="10" max="10" width="15.42578125" style="1" customWidth="1"/>
    <col min="11" max="11" width="15.140625" style="1" customWidth="1"/>
    <col min="12" max="12" width="10" style="1" customWidth="1"/>
    <col min="13" max="13" width="15" style="1" customWidth="1"/>
    <col min="14" max="14" width="12.85546875" style="1" customWidth="1"/>
    <col min="15" max="15" width="14.28515625" style="1" customWidth="1"/>
    <col min="16" max="16" width="13.5703125" customWidth="1"/>
    <col min="17" max="17" width="14" customWidth="1"/>
    <col min="18" max="18" width="13.42578125" customWidth="1"/>
    <col min="19" max="19" width="13.7109375" bestFit="1" customWidth="1"/>
    <col min="23" max="23" width="12.85546875" customWidth="1"/>
  </cols>
  <sheetData>
    <row r="1" spans="2:16" ht="18" customHeight="1"/>
    <row r="4" spans="2:16" ht="15.75">
      <c r="B4">
        <v>29</v>
      </c>
      <c r="C4" s="2" t="s">
        <v>27</v>
      </c>
      <c r="D4" s="22"/>
      <c r="E4" s="22"/>
      <c r="F4" s="22"/>
      <c r="G4" s="22"/>
      <c r="H4" s="16"/>
      <c r="P4" s="7"/>
    </row>
    <row r="5" spans="2:16" ht="15.75">
      <c r="C5" s="2" t="s">
        <v>31</v>
      </c>
      <c r="D5" s="21"/>
      <c r="E5" s="21"/>
      <c r="F5" s="21"/>
      <c r="G5" s="21"/>
      <c r="H5" s="16"/>
      <c r="P5" s="7"/>
    </row>
    <row r="6" spans="2:16">
      <c r="D6" s="21"/>
      <c r="E6" s="21"/>
      <c r="F6" s="21"/>
      <c r="G6" s="21"/>
      <c r="H6" s="16"/>
      <c r="P6" s="7"/>
    </row>
    <row r="7" spans="2:16" ht="30">
      <c r="C7" s="3" t="s">
        <v>1</v>
      </c>
      <c r="D7" s="23" t="s">
        <v>2</v>
      </c>
      <c r="E7" s="23" t="s">
        <v>3</v>
      </c>
      <c r="F7" s="23" t="s">
        <v>29</v>
      </c>
      <c r="G7" s="23" t="s">
        <v>30</v>
      </c>
      <c r="H7" s="16"/>
      <c r="P7" s="7"/>
    </row>
    <row r="8" spans="2:16" ht="30">
      <c r="C8" s="12" t="s">
        <v>17</v>
      </c>
      <c r="D8" s="13">
        <v>42477.4</v>
      </c>
      <c r="E8" s="13">
        <v>160575.79999999999</v>
      </c>
      <c r="F8" s="13">
        <v>135117.03740000003</v>
      </c>
      <c r="G8" s="25"/>
      <c r="H8" s="16"/>
      <c r="P8" s="7"/>
    </row>
    <row r="9" spans="2:16" ht="22.5" customHeight="1">
      <c r="C9" s="12" t="s">
        <v>18</v>
      </c>
      <c r="D9" s="13">
        <v>0</v>
      </c>
      <c r="E9" s="13">
        <v>0</v>
      </c>
      <c r="F9" s="13">
        <v>0</v>
      </c>
      <c r="G9" s="25"/>
      <c r="H9" s="16"/>
      <c r="P9" s="7"/>
    </row>
    <row r="10" spans="2:16" ht="22.5" customHeight="1">
      <c r="C10" s="12" t="s">
        <v>19</v>
      </c>
      <c r="D10" s="13">
        <v>0</v>
      </c>
      <c r="E10" s="13">
        <v>0</v>
      </c>
      <c r="F10" s="13">
        <v>0</v>
      </c>
      <c r="G10" s="13"/>
      <c r="H10" s="16"/>
      <c r="P10" s="7"/>
    </row>
    <row r="11" spans="2:16" ht="23.25" customHeight="1">
      <c r="C11" s="12" t="s">
        <v>20</v>
      </c>
      <c r="D11" s="13">
        <v>147540.47237756758</v>
      </c>
      <c r="E11" s="13">
        <v>244459.77237756757</v>
      </c>
      <c r="F11" s="13">
        <v>227754.36934999999</v>
      </c>
      <c r="G11" s="13"/>
      <c r="H11" s="16"/>
      <c r="P11" s="7"/>
    </row>
    <row r="12" spans="2:16" ht="30">
      <c r="C12" s="12" t="s">
        <v>21</v>
      </c>
      <c r="D12" s="13">
        <v>64420.9</v>
      </c>
      <c r="E12" s="13">
        <v>125302.9</v>
      </c>
      <c r="F12" s="13">
        <v>114774.82444999999</v>
      </c>
      <c r="G12" s="13"/>
      <c r="H12" s="16"/>
      <c r="P12" s="7"/>
    </row>
    <row r="13" spans="2:16">
      <c r="C13" s="12" t="s">
        <v>22</v>
      </c>
      <c r="D13" s="13">
        <v>1960.7</v>
      </c>
      <c r="E13" s="13">
        <v>2941.8</v>
      </c>
      <c r="F13" s="13">
        <v>17921.947929999998</v>
      </c>
      <c r="G13" s="13"/>
      <c r="H13" s="16"/>
      <c r="P13" s="7"/>
    </row>
    <row r="14" spans="2:16">
      <c r="C14" s="12" t="s">
        <v>23</v>
      </c>
      <c r="D14" s="13">
        <v>10039.400000000001</v>
      </c>
      <c r="E14" s="13">
        <v>28075.9</v>
      </c>
      <c r="F14" s="13">
        <v>13096.4745</v>
      </c>
      <c r="G14" s="13"/>
      <c r="H14" s="16"/>
      <c r="P14" s="7"/>
    </row>
    <row r="15" spans="2:16" ht="30">
      <c r="C15" s="12" t="s">
        <v>24</v>
      </c>
      <c r="D15" s="13">
        <v>0</v>
      </c>
      <c r="E15" s="13">
        <v>0</v>
      </c>
      <c r="F15" s="13">
        <v>0</v>
      </c>
      <c r="G15" s="13"/>
      <c r="H15" s="16"/>
      <c r="P15" s="7"/>
    </row>
    <row r="16" spans="2:16" ht="36.75" customHeight="1">
      <c r="C16" s="12" t="s">
        <v>25</v>
      </c>
      <c r="D16" s="13">
        <v>0</v>
      </c>
      <c r="E16" s="13">
        <v>0</v>
      </c>
      <c r="F16" s="13">
        <v>0</v>
      </c>
      <c r="G16" s="13"/>
      <c r="H16" s="16"/>
      <c r="P16" s="7"/>
    </row>
    <row r="17" spans="3:16">
      <c r="C17" s="8" t="s">
        <v>14</v>
      </c>
      <c r="D17" s="9">
        <f>SUM(D8:D16)</f>
        <v>266438.87237756758</v>
      </c>
      <c r="E17" s="9">
        <f t="shared" ref="E17:F17" si="0">SUM(E8:E16)</f>
        <v>561356.17237756762</v>
      </c>
      <c r="F17" s="9">
        <f t="shared" si="0"/>
        <v>508664.65363000007</v>
      </c>
      <c r="G17" s="13"/>
      <c r="H17" s="16"/>
      <c r="P17" s="7"/>
    </row>
    <row r="18" spans="3:16">
      <c r="D18" s="21"/>
      <c r="E18" s="21"/>
      <c r="F18" s="21"/>
      <c r="G18" s="21"/>
      <c r="H18" s="16"/>
      <c r="P18" s="7"/>
    </row>
    <row r="19" spans="3:16">
      <c r="D19" s="21"/>
      <c r="E19" s="21"/>
      <c r="F19" s="21"/>
      <c r="G19" s="21"/>
      <c r="H19" s="16"/>
      <c r="P19" s="7"/>
    </row>
  </sheetData>
  <pageMargins left="0.70866141732283472" right="0.19685039370078741" top="0.19685039370078741" bottom="0.35433070866141736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showZeros="0" zoomScaleNormal="100" workbookViewId="0">
      <selection activeCell="D22" sqref="D22"/>
    </sheetView>
  </sheetViews>
  <sheetFormatPr defaultRowHeight="15"/>
  <cols>
    <col min="2" max="2" width="7.42578125" customWidth="1"/>
    <col min="3" max="3" width="33.140625" customWidth="1"/>
    <col min="4" max="4" width="22" customWidth="1"/>
    <col min="5" max="5" width="18.7109375" customWidth="1"/>
    <col min="6" max="6" width="17.7109375" customWidth="1"/>
    <col min="7" max="7" width="21.140625" customWidth="1"/>
    <col min="8" max="8" width="16" style="1" customWidth="1"/>
    <col min="9" max="9" width="16.28515625" style="1" customWidth="1"/>
    <col min="10" max="10" width="15.42578125" style="1" customWidth="1"/>
    <col min="11" max="11" width="15.140625" style="1" customWidth="1"/>
    <col min="12" max="12" width="10" style="1" customWidth="1"/>
    <col min="13" max="13" width="15" style="1" customWidth="1"/>
    <col min="14" max="14" width="12.85546875" style="1" customWidth="1"/>
    <col min="15" max="15" width="14.28515625" style="1" customWidth="1"/>
    <col min="16" max="16" width="13.5703125" customWidth="1"/>
    <col min="17" max="17" width="14" customWidth="1"/>
    <col min="18" max="18" width="13.42578125" customWidth="1"/>
    <col min="19" max="19" width="13.7109375" bestFit="1" customWidth="1"/>
    <col min="23" max="23" width="12.85546875" customWidth="1"/>
  </cols>
  <sheetData>
    <row r="1" spans="2:16" ht="18" customHeight="1"/>
    <row r="4" spans="2:16" ht="15.75">
      <c r="B4">
        <v>30</v>
      </c>
      <c r="C4" s="2" t="s">
        <v>27</v>
      </c>
      <c r="D4" s="22"/>
      <c r="E4" s="22"/>
      <c r="F4" s="22"/>
      <c r="G4" s="22"/>
      <c r="H4" s="16"/>
      <c r="P4" s="7"/>
    </row>
    <row r="5" spans="2:16" ht="15.75">
      <c r="C5" s="2" t="s">
        <v>32</v>
      </c>
      <c r="D5" s="21"/>
      <c r="E5" s="21"/>
      <c r="F5" s="21"/>
      <c r="G5" s="21"/>
      <c r="H5" s="16"/>
      <c r="P5" s="7"/>
    </row>
    <row r="6" spans="2:16">
      <c r="D6" s="21"/>
      <c r="E6" s="21"/>
      <c r="F6" s="21"/>
      <c r="G6" s="21"/>
      <c r="H6" s="16"/>
      <c r="P6" s="7"/>
    </row>
    <row r="7" spans="2:16" ht="30">
      <c r="C7" s="3" t="s">
        <v>1</v>
      </c>
      <c r="D7" s="23" t="s">
        <v>2</v>
      </c>
      <c r="E7" s="23" t="s">
        <v>3</v>
      </c>
      <c r="F7" s="23" t="s">
        <v>29</v>
      </c>
      <c r="G7" s="23" t="s">
        <v>30</v>
      </c>
      <c r="H7" s="16"/>
      <c r="P7" s="7"/>
    </row>
    <row r="8" spans="2:16">
      <c r="C8" s="15" t="s">
        <v>6</v>
      </c>
      <c r="D8" s="9">
        <f>SUM(D9:D17)</f>
        <v>110829.3</v>
      </c>
      <c r="E8" s="9">
        <f t="shared" ref="E8:G8" si="0">SUM(E9:E17)</f>
        <v>224067.09999999998</v>
      </c>
      <c r="F8" s="9">
        <f t="shared" si="0"/>
        <v>215426.23769000001</v>
      </c>
      <c r="G8" s="9">
        <f t="shared" si="0"/>
        <v>0</v>
      </c>
      <c r="H8" s="16"/>
      <c r="P8" s="7"/>
    </row>
    <row r="9" spans="2:16" ht="30">
      <c r="C9" s="12" t="s">
        <v>17</v>
      </c>
      <c r="D9" s="6">
        <v>11926.900000000001</v>
      </c>
      <c r="E9" s="6">
        <v>25183.199999999997</v>
      </c>
      <c r="F9" s="6">
        <v>23756.211759999998</v>
      </c>
      <c r="G9" s="6"/>
      <c r="H9" s="16"/>
      <c r="P9" s="7"/>
    </row>
    <row r="10" spans="2:16" ht="17.25" customHeight="1">
      <c r="C10" s="12" t="s">
        <v>18</v>
      </c>
      <c r="D10" s="17"/>
      <c r="E10" s="17"/>
      <c r="F10" s="17"/>
      <c r="G10" s="17"/>
      <c r="H10" s="16"/>
      <c r="P10" s="7"/>
    </row>
    <row r="11" spans="2:16" ht="18" customHeight="1">
      <c r="C11" s="12" t="s">
        <v>19</v>
      </c>
      <c r="D11" s="17"/>
      <c r="E11" s="17"/>
      <c r="F11" s="17"/>
      <c r="G11" s="17"/>
      <c r="H11" s="16"/>
      <c r="P11" s="7"/>
    </row>
    <row r="12" spans="2:16" ht="21.75" customHeight="1">
      <c r="C12" s="12" t="s">
        <v>20</v>
      </c>
      <c r="D12" s="17">
        <v>48134.8</v>
      </c>
      <c r="E12" s="17">
        <v>103062</v>
      </c>
      <c r="F12" s="17">
        <v>102735.44068999999</v>
      </c>
      <c r="G12" s="17"/>
      <c r="H12" s="16"/>
      <c r="P12" s="7"/>
    </row>
    <row r="13" spans="2:16" ht="30">
      <c r="C13" s="12" t="s">
        <v>21</v>
      </c>
      <c r="D13" s="17">
        <v>43257.3</v>
      </c>
      <c r="E13" s="17">
        <v>79563.199999999997</v>
      </c>
      <c r="F13" s="17">
        <v>72566.475999999995</v>
      </c>
      <c r="G13" s="17"/>
      <c r="H13" s="16"/>
      <c r="P13" s="7"/>
    </row>
    <row r="14" spans="2:16">
      <c r="C14" s="12" t="s">
        <v>22</v>
      </c>
      <c r="D14" s="17">
        <v>1960.7</v>
      </c>
      <c r="E14" s="17">
        <v>2941.8</v>
      </c>
      <c r="F14" s="17">
        <v>3271.6347400000004</v>
      </c>
      <c r="G14" s="17"/>
      <c r="H14" s="16"/>
      <c r="P14" s="7"/>
    </row>
    <row r="15" spans="2:16">
      <c r="C15" s="12" t="s">
        <v>23</v>
      </c>
      <c r="D15" s="17">
        <v>5549.6</v>
      </c>
      <c r="E15" s="17">
        <v>13316.9</v>
      </c>
      <c r="F15" s="17">
        <v>13096.4745</v>
      </c>
      <c r="G15" s="17"/>
      <c r="H15" s="16"/>
      <c r="P15" s="7"/>
    </row>
    <row r="16" spans="2:16" ht="30">
      <c r="C16" s="12" t="s">
        <v>24</v>
      </c>
      <c r="D16" s="17">
        <v>0</v>
      </c>
      <c r="E16" s="17"/>
      <c r="F16" s="17"/>
      <c r="G16" s="17"/>
      <c r="H16" s="16"/>
      <c r="P16" s="7"/>
    </row>
    <row r="17" spans="3:16" ht="34.5" customHeight="1">
      <c r="C17" s="12" t="s">
        <v>25</v>
      </c>
      <c r="D17" s="17"/>
      <c r="E17" s="17"/>
      <c r="F17" s="17"/>
      <c r="G17" s="17"/>
      <c r="H17" s="16"/>
      <c r="P17" s="7"/>
    </row>
    <row r="18" spans="3:16">
      <c r="C18" s="15" t="s">
        <v>7</v>
      </c>
      <c r="D18" s="9">
        <f>SUM(D19:D27)</f>
        <v>25570.600000000002</v>
      </c>
      <c r="E18" s="9">
        <f t="shared" ref="E18:G18" si="1">SUM(E19:E27)</f>
        <v>39466.400000000001</v>
      </c>
      <c r="F18" s="9">
        <f t="shared" si="1"/>
        <v>32214.458500000001</v>
      </c>
      <c r="G18" s="9">
        <f t="shared" si="1"/>
        <v>0</v>
      </c>
      <c r="H18" s="16"/>
      <c r="P18" s="7"/>
    </row>
    <row r="19" spans="3:16" ht="30">
      <c r="C19" s="12" t="s">
        <v>17</v>
      </c>
      <c r="D19" s="17">
        <v>6865.7999999999993</v>
      </c>
      <c r="E19" s="17">
        <v>24226.300000000003</v>
      </c>
      <c r="F19" s="17">
        <v>24724.92571</v>
      </c>
      <c r="G19" s="17"/>
      <c r="H19" s="16"/>
      <c r="P19" s="7"/>
    </row>
    <row r="20" spans="3:16" ht="18.75" customHeight="1">
      <c r="C20" s="12" t="s">
        <v>18</v>
      </c>
      <c r="D20" s="17"/>
      <c r="E20" s="17"/>
      <c r="F20" s="17"/>
      <c r="G20" s="17"/>
      <c r="H20" s="16"/>
      <c r="P20" s="7"/>
    </row>
    <row r="21" spans="3:16" ht="21" customHeight="1">
      <c r="C21" s="12" t="s">
        <v>19</v>
      </c>
      <c r="D21" s="17"/>
      <c r="E21" s="17"/>
      <c r="F21" s="17"/>
      <c r="G21" s="17"/>
      <c r="H21" s="16"/>
      <c r="P21" s="7"/>
    </row>
    <row r="22" spans="3:16" ht="20.25" customHeight="1">
      <c r="C22" s="12" t="s">
        <v>20</v>
      </c>
      <c r="D22" s="17">
        <v>18704.800000000003</v>
      </c>
      <c r="E22" s="17">
        <v>15240.1</v>
      </c>
      <c r="F22" s="17">
        <v>7489.5327900000002</v>
      </c>
      <c r="G22" s="17"/>
      <c r="H22" s="16"/>
      <c r="P22" s="7"/>
    </row>
    <row r="23" spans="3:16" ht="33.75" customHeight="1">
      <c r="C23" s="12" t="s">
        <v>21</v>
      </c>
      <c r="D23" s="17"/>
      <c r="E23" s="17"/>
      <c r="F23" s="17"/>
      <c r="G23" s="17"/>
      <c r="H23" s="16"/>
      <c r="P23" s="7"/>
    </row>
    <row r="24" spans="3:16">
      <c r="C24" s="12" t="s">
        <v>22</v>
      </c>
      <c r="D24" s="17"/>
      <c r="E24" s="17"/>
      <c r="F24" s="17"/>
      <c r="G24" s="17"/>
      <c r="H24" s="16"/>
      <c r="P24" s="7"/>
    </row>
    <row r="25" spans="3:16">
      <c r="C25" s="12" t="s">
        <v>23</v>
      </c>
      <c r="D25" s="17"/>
      <c r="E25" s="17"/>
      <c r="F25" s="17"/>
      <c r="G25" s="17"/>
      <c r="H25" s="16"/>
      <c r="P25" s="7"/>
    </row>
    <row r="26" spans="3:16" ht="30">
      <c r="C26" s="12" t="s">
        <v>24</v>
      </c>
      <c r="D26" s="17"/>
      <c r="E26" s="17"/>
      <c r="F26" s="17"/>
      <c r="G26" s="17"/>
      <c r="H26" s="16"/>
      <c r="P26" s="7"/>
    </row>
    <row r="27" spans="3:16" ht="27.75" customHeight="1">
      <c r="C27" s="12" t="s">
        <v>25</v>
      </c>
      <c r="D27" s="17"/>
      <c r="E27" s="17"/>
      <c r="F27" s="17"/>
      <c r="G27" s="17"/>
      <c r="H27" s="16"/>
      <c r="P27" s="7"/>
    </row>
    <row r="28" spans="3:16">
      <c r="C28" s="15" t="s">
        <v>8</v>
      </c>
      <c r="D28" s="9">
        <f>SUM(D29:D37)</f>
        <v>46779.1</v>
      </c>
      <c r="E28" s="9">
        <f t="shared" ref="E28:G28" si="2">SUM(E29:E37)</f>
        <v>112765.29999999999</v>
      </c>
      <c r="F28" s="9">
        <f t="shared" si="2"/>
        <v>110421.12456000001</v>
      </c>
      <c r="G28" s="9">
        <f t="shared" si="2"/>
        <v>0</v>
      </c>
      <c r="H28" s="16"/>
      <c r="P28" s="7"/>
    </row>
    <row r="29" spans="3:16" ht="30">
      <c r="C29" s="12" t="s">
        <v>17</v>
      </c>
      <c r="D29" s="17">
        <v>5459.2</v>
      </c>
      <c r="E29" s="17">
        <v>34732.599999999991</v>
      </c>
      <c r="F29" s="17">
        <v>34233.400079999999</v>
      </c>
      <c r="G29" s="17">
        <v>0</v>
      </c>
      <c r="H29" s="16"/>
      <c r="P29" s="7"/>
    </row>
    <row r="30" spans="3:16" ht="18" customHeight="1">
      <c r="C30" s="12" t="s">
        <v>18</v>
      </c>
      <c r="D30" s="17"/>
      <c r="E30" s="17"/>
      <c r="F30" s="17">
        <v>0</v>
      </c>
      <c r="G30" s="17">
        <v>0</v>
      </c>
      <c r="H30" s="16"/>
      <c r="P30" s="7"/>
    </row>
    <row r="31" spans="3:16" ht="20.25" customHeight="1">
      <c r="C31" s="12" t="s">
        <v>19</v>
      </c>
      <c r="D31" s="17"/>
      <c r="E31" s="17"/>
      <c r="F31" s="17">
        <v>0</v>
      </c>
      <c r="G31" s="17">
        <v>0</v>
      </c>
      <c r="H31" s="16"/>
      <c r="P31" s="7"/>
    </row>
    <row r="32" spans="3:16" ht="21.75" customHeight="1">
      <c r="C32" s="12" t="s">
        <v>20</v>
      </c>
      <c r="D32" s="17">
        <v>30747</v>
      </c>
      <c r="E32" s="17">
        <v>51868.100000000006</v>
      </c>
      <c r="F32" s="17">
        <v>50433.759840000006</v>
      </c>
      <c r="G32" s="17">
        <v>0</v>
      </c>
      <c r="H32" s="16"/>
      <c r="P32" s="7"/>
    </row>
    <row r="33" spans="3:16" ht="31.5" customHeight="1">
      <c r="C33" s="12" t="s">
        <v>21</v>
      </c>
      <c r="D33" s="17">
        <v>6083.1</v>
      </c>
      <c r="E33" s="17">
        <v>11405.599999999999</v>
      </c>
      <c r="F33" s="17">
        <v>11103.651449999999</v>
      </c>
      <c r="G33" s="17">
        <v>0</v>
      </c>
      <c r="H33" s="16"/>
      <c r="P33" s="7"/>
    </row>
    <row r="34" spans="3:16">
      <c r="C34" s="12" t="s">
        <v>22</v>
      </c>
      <c r="D34" s="17">
        <v>0</v>
      </c>
      <c r="E34" s="17">
        <v>0</v>
      </c>
      <c r="F34" s="17">
        <v>14650.313189999999</v>
      </c>
      <c r="G34" s="17">
        <v>0</v>
      </c>
      <c r="H34" s="16"/>
      <c r="P34" s="7"/>
    </row>
    <row r="35" spans="3:16">
      <c r="C35" s="12" t="s">
        <v>23</v>
      </c>
      <c r="D35" s="17">
        <v>4489.8</v>
      </c>
      <c r="E35" s="17">
        <v>14759.000000000002</v>
      </c>
      <c r="F35" s="17">
        <v>0</v>
      </c>
      <c r="G35" s="17">
        <v>0</v>
      </c>
      <c r="H35" s="16"/>
      <c r="P35" s="7"/>
    </row>
    <row r="36" spans="3:16" ht="30">
      <c r="C36" s="12" t="s">
        <v>24</v>
      </c>
      <c r="D36" s="17"/>
      <c r="E36" s="17"/>
      <c r="F36" s="17">
        <v>0</v>
      </c>
      <c r="G36" s="17">
        <v>0</v>
      </c>
      <c r="H36" s="16"/>
      <c r="P36" s="7"/>
    </row>
    <row r="37" spans="3:16" ht="29.25" customHeight="1">
      <c r="C37" s="12" t="s">
        <v>25</v>
      </c>
      <c r="D37" s="17"/>
      <c r="E37" s="17"/>
      <c r="F37" s="17">
        <v>0</v>
      </c>
      <c r="G37" s="17">
        <v>0</v>
      </c>
      <c r="H37" s="16"/>
      <c r="P37" s="7"/>
    </row>
    <row r="38" spans="3:16">
      <c r="C38" s="15" t="s">
        <v>9</v>
      </c>
      <c r="D38" s="9">
        <f>SUM(D39:D47)</f>
        <v>12884.5</v>
      </c>
      <c r="E38" s="9">
        <f t="shared" ref="E38:G38" si="3">SUM(E39:E47)</f>
        <v>30784.800000000003</v>
      </c>
      <c r="F38" s="9">
        <f t="shared" si="3"/>
        <v>3356.4918199999997</v>
      </c>
      <c r="G38" s="9">
        <f t="shared" si="3"/>
        <v>0</v>
      </c>
      <c r="H38" s="16"/>
      <c r="P38" s="7"/>
    </row>
    <row r="39" spans="3:16" ht="27" customHeight="1">
      <c r="C39" s="12" t="s">
        <v>17</v>
      </c>
      <c r="D39" s="17">
        <v>4615.1000000000004</v>
      </c>
      <c r="E39" s="17">
        <v>23909.200000000001</v>
      </c>
      <c r="F39" s="17">
        <v>607.28081999999995</v>
      </c>
      <c r="G39" s="17"/>
      <c r="H39" s="16"/>
      <c r="P39" s="7"/>
    </row>
    <row r="40" spans="3:16" ht="18" customHeight="1">
      <c r="C40" s="12" t="s">
        <v>18</v>
      </c>
      <c r="D40" s="17"/>
      <c r="E40" s="17"/>
      <c r="F40" s="17"/>
      <c r="G40" s="17"/>
      <c r="H40" s="16"/>
      <c r="P40" s="7"/>
    </row>
    <row r="41" spans="3:16" ht="16.5" customHeight="1">
      <c r="C41" s="12" t="s">
        <v>19</v>
      </c>
      <c r="D41" s="17"/>
      <c r="E41" s="17"/>
      <c r="F41" s="17"/>
      <c r="G41" s="17"/>
      <c r="H41" s="16"/>
      <c r="P41" s="7"/>
    </row>
    <row r="42" spans="3:16" ht="20.25" customHeight="1">
      <c r="C42" s="12" t="s">
        <v>20</v>
      </c>
      <c r="D42" s="17">
        <v>8269.4</v>
      </c>
      <c r="E42" s="17">
        <v>6875.6</v>
      </c>
      <c r="F42" s="17">
        <v>2749.2109999999998</v>
      </c>
      <c r="G42" s="17"/>
      <c r="H42" s="16"/>
      <c r="P42" s="7"/>
    </row>
    <row r="43" spans="3:16" ht="27" customHeight="1">
      <c r="C43" s="12" t="s">
        <v>21</v>
      </c>
      <c r="D43" s="17"/>
      <c r="E43" s="17"/>
      <c r="F43" s="17"/>
      <c r="G43" s="17"/>
      <c r="H43" s="16"/>
      <c r="P43" s="7"/>
    </row>
    <row r="44" spans="3:16">
      <c r="C44" s="12" t="s">
        <v>22</v>
      </c>
      <c r="D44" s="17"/>
      <c r="E44" s="17"/>
      <c r="F44" s="17"/>
      <c r="G44" s="17"/>
      <c r="H44" s="16"/>
      <c r="P44" s="7"/>
    </row>
    <row r="45" spans="3:16">
      <c r="C45" s="12" t="s">
        <v>23</v>
      </c>
      <c r="D45" s="17"/>
      <c r="E45" s="17"/>
      <c r="F45" s="17"/>
      <c r="G45" s="17"/>
      <c r="H45" s="16"/>
      <c r="P45" s="7"/>
    </row>
    <row r="46" spans="3:16" ht="30">
      <c r="C46" s="12" t="s">
        <v>24</v>
      </c>
      <c r="D46" s="17"/>
      <c r="E46" s="17"/>
      <c r="F46" s="17"/>
      <c r="G46" s="17"/>
      <c r="H46" s="16"/>
      <c r="P46" s="7"/>
    </row>
    <row r="47" spans="3:16" ht="30.75" customHeight="1">
      <c r="C47" s="12" t="s">
        <v>25</v>
      </c>
      <c r="D47" s="17"/>
      <c r="E47" s="17"/>
      <c r="F47" s="17"/>
      <c r="G47" s="17"/>
      <c r="H47" s="16"/>
      <c r="P47" s="7"/>
    </row>
    <row r="48" spans="3:16">
      <c r="C48" s="15" t="s">
        <v>10</v>
      </c>
      <c r="D48" s="9">
        <f>SUM(D49:D57)</f>
        <v>34968.9</v>
      </c>
      <c r="E48" s="9">
        <f t="shared" ref="E48:G48" si="4">SUM(E49:E57)</f>
        <v>79062.700000000012</v>
      </c>
      <c r="F48" s="9">
        <f t="shared" si="4"/>
        <v>74792.500090000001</v>
      </c>
      <c r="G48" s="9">
        <f t="shared" si="4"/>
        <v>0</v>
      </c>
      <c r="H48" s="16"/>
      <c r="P48" s="7"/>
    </row>
    <row r="49" spans="3:16" ht="30">
      <c r="C49" s="12" t="s">
        <v>17</v>
      </c>
      <c r="D49" s="17">
        <v>4723.1000000000004</v>
      </c>
      <c r="E49" s="17">
        <v>27663.500000000004</v>
      </c>
      <c r="F49" s="17">
        <v>27466.719010000001</v>
      </c>
      <c r="G49" s="17"/>
      <c r="H49" s="16"/>
      <c r="P49" s="7"/>
    </row>
    <row r="50" spans="3:16" ht="18.75" customHeight="1">
      <c r="C50" s="12" t="s">
        <v>18</v>
      </c>
      <c r="D50" s="17"/>
      <c r="E50" s="17"/>
      <c r="F50" s="17"/>
      <c r="G50" s="17"/>
      <c r="H50" s="16"/>
      <c r="P50" s="7"/>
    </row>
    <row r="51" spans="3:16" ht="19.5" customHeight="1">
      <c r="C51" s="12" t="s">
        <v>19</v>
      </c>
      <c r="D51" s="17"/>
      <c r="E51" s="17"/>
      <c r="F51" s="17"/>
      <c r="G51" s="17"/>
      <c r="H51" s="16"/>
      <c r="P51" s="7"/>
    </row>
    <row r="52" spans="3:16" ht="24" customHeight="1">
      <c r="C52" s="12" t="s">
        <v>20</v>
      </c>
      <c r="D52" s="17">
        <v>15165.300000000001</v>
      </c>
      <c r="E52" s="17">
        <v>17065.099999999999</v>
      </c>
      <c r="F52" s="17">
        <v>16715.158080000001</v>
      </c>
      <c r="G52" s="17"/>
      <c r="H52" s="16"/>
      <c r="P52" s="7"/>
    </row>
    <row r="53" spans="3:16" ht="39.75" customHeight="1">
      <c r="C53" s="12" t="s">
        <v>21</v>
      </c>
      <c r="D53" s="17">
        <v>15080.5</v>
      </c>
      <c r="E53" s="17">
        <v>34334.1</v>
      </c>
      <c r="F53" s="17">
        <v>30610.623</v>
      </c>
      <c r="G53" s="17"/>
      <c r="H53" s="16"/>
      <c r="P53" s="7"/>
    </row>
    <row r="54" spans="3:16">
      <c r="C54" s="12" t="s">
        <v>22</v>
      </c>
      <c r="D54" s="17"/>
      <c r="E54" s="17"/>
      <c r="F54" s="17"/>
      <c r="G54" s="17"/>
      <c r="H54" s="16"/>
      <c r="P54" s="7"/>
    </row>
    <row r="55" spans="3:16">
      <c r="C55" s="12" t="s">
        <v>23</v>
      </c>
      <c r="D55" s="17"/>
      <c r="E55" s="17"/>
      <c r="F55" s="17"/>
      <c r="G55" s="17"/>
      <c r="H55" s="16"/>
      <c r="P55" s="7"/>
    </row>
    <row r="56" spans="3:16" ht="30">
      <c r="C56" s="12" t="s">
        <v>24</v>
      </c>
      <c r="D56" s="17"/>
      <c r="E56" s="17"/>
      <c r="F56" s="17"/>
      <c r="G56" s="17"/>
      <c r="H56" s="16"/>
      <c r="P56" s="7"/>
    </row>
    <row r="57" spans="3:16" ht="28.5" customHeight="1">
      <c r="C57" s="12" t="s">
        <v>25</v>
      </c>
      <c r="D57" s="17"/>
      <c r="E57" s="17"/>
      <c r="F57" s="17"/>
      <c r="G57" s="17"/>
      <c r="H57" s="16"/>
      <c r="P57" s="7"/>
    </row>
    <row r="58" spans="3:16">
      <c r="C58" s="15" t="s">
        <v>11</v>
      </c>
      <c r="D58" s="9">
        <f>SUM(D59:D67)</f>
        <v>17603.07237756758</v>
      </c>
      <c r="E58" s="9">
        <f t="shared" ref="E58:G58" si="5">SUM(E59:E67)</f>
        <v>47827.772377567577</v>
      </c>
      <c r="F58" s="9">
        <f t="shared" si="5"/>
        <v>45556.399169999997</v>
      </c>
      <c r="G58" s="9">
        <f t="shared" si="5"/>
        <v>0</v>
      </c>
      <c r="H58" s="16"/>
      <c r="P58" s="7"/>
    </row>
    <row r="59" spans="3:16" ht="30">
      <c r="C59" s="12" t="s">
        <v>17</v>
      </c>
      <c r="D59" s="17">
        <v>4028</v>
      </c>
      <c r="E59" s="17">
        <v>13299</v>
      </c>
      <c r="F59" s="17">
        <v>12972.548510000001</v>
      </c>
      <c r="G59" s="17"/>
      <c r="H59" s="16"/>
      <c r="P59" s="7"/>
    </row>
    <row r="60" spans="3:16" ht="20.25" customHeight="1">
      <c r="C60" s="12" t="s">
        <v>18</v>
      </c>
      <c r="D60" s="17"/>
      <c r="E60" s="17"/>
      <c r="F60" s="17"/>
      <c r="G60" s="17"/>
      <c r="H60" s="16"/>
      <c r="P60" s="7"/>
    </row>
    <row r="61" spans="3:16" ht="21" customHeight="1">
      <c r="C61" s="12" t="s">
        <v>19</v>
      </c>
      <c r="D61" s="17"/>
      <c r="E61" s="17"/>
      <c r="F61" s="17"/>
      <c r="G61" s="17"/>
      <c r="H61" s="16"/>
      <c r="P61" s="7"/>
    </row>
    <row r="62" spans="3:16" ht="21.75" customHeight="1">
      <c r="C62" s="12" t="s">
        <v>20</v>
      </c>
      <c r="D62" s="17">
        <v>13575.07237756758</v>
      </c>
      <c r="E62" s="17">
        <v>34528.772377567577</v>
      </c>
      <c r="F62" s="17">
        <v>32089.77666</v>
      </c>
      <c r="G62" s="17"/>
      <c r="H62" s="16"/>
      <c r="P62" s="7"/>
    </row>
    <row r="63" spans="3:16" ht="27.75" customHeight="1">
      <c r="C63" s="12" t="s">
        <v>21</v>
      </c>
      <c r="D63" s="17"/>
      <c r="E63" s="17"/>
      <c r="F63" s="17">
        <v>494.07400000000001</v>
      </c>
      <c r="G63" s="17"/>
      <c r="H63" s="16"/>
      <c r="P63" s="7"/>
    </row>
    <row r="64" spans="3:16">
      <c r="C64" s="12" t="s">
        <v>22</v>
      </c>
      <c r="D64" s="17"/>
      <c r="E64" s="17"/>
      <c r="F64" s="17"/>
      <c r="G64" s="17"/>
      <c r="H64" s="16"/>
      <c r="P64" s="7"/>
    </row>
    <row r="65" spans="3:16">
      <c r="C65" s="12" t="s">
        <v>23</v>
      </c>
      <c r="D65" s="17"/>
      <c r="E65" s="17"/>
      <c r="F65" s="17"/>
      <c r="G65" s="17"/>
      <c r="H65" s="16"/>
      <c r="P65" s="7"/>
    </row>
    <row r="66" spans="3:16" ht="30">
      <c r="C66" s="12" t="s">
        <v>24</v>
      </c>
      <c r="D66" s="17"/>
      <c r="E66" s="17"/>
      <c r="F66" s="17"/>
      <c r="G66" s="17"/>
      <c r="H66" s="16"/>
      <c r="P66" s="7"/>
    </row>
    <row r="67" spans="3:16" ht="30.75" customHeight="1">
      <c r="C67" s="12" t="s">
        <v>25</v>
      </c>
      <c r="D67" s="17"/>
      <c r="E67" s="17"/>
      <c r="F67" s="17"/>
      <c r="G67" s="17"/>
      <c r="H67" s="16"/>
      <c r="P67" s="7"/>
    </row>
    <row r="68" spans="3:16">
      <c r="C68" s="15" t="s">
        <v>12</v>
      </c>
      <c r="D68" s="9">
        <f>SUM(D69:D77)</f>
        <v>9362.4000000000015</v>
      </c>
      <c r="E68" s="9">
        <f t="shared" ref="E68:G68" si="6">SUM(E69:E77)</f>
        <v>15188.099999999999</v>
      </c>
      <c r="F68" s="9">
        <f t="shared" si="6"/>
        <v>14978.18311</v>
      </c>
      <c r="G68" s="9">
        <f t="shared" si="6"/>
        <v>0</v>
      </c>
      <c r="H68" s="16"/>
      <c r="P68" s="7"/>
    </row>
    <row r="69" spans="3:16" ht="30">
      <c r="C69" s="12" t="s">
        <v>17</v>
      </c>
      <c r="D69" s="17">
        <v>2048</v>
      </c>
      <c r="E69" s="17">
        <v>6494.7999999999993</v>
      </c>
      <c r="F69" s="17">
        <v>6412.17461</v>
      </c>
      <c r="G69" s="17"/>
      <c r="H69" s="16"/>
      <c r="P69" s="7"/>
    </row>
    <row r="70" spans="3:16" ht="21.75" customHeight="1">
      <c r="C70" s="12" t="s">
        <v>18</v>
      </c>
      <c r="D70" s="17"/>
      <c r="E70" s="17"/>
      <c r="F70" s="17"/>
      <c r="G70" s="17"/>
      <c r="H70" s="16"/>
      <c r="P70" s="7"/>
    </row>
    <row r="71" spans="3:16" ht="21.75" customHeight="1">
      <c r="C71" s="12" t="s">
        <v>19</v>
      </c>
      <c r="D71" s="17"/>
      <c r="E71" s="17"/>
      <c r="F71" s="17"/>
      <c r="G71" s="17"/>
      <c r="H71" s="16"/>
      <c r="P71" s="7"/>
    </row>
    <row r="72" spans="3:16" ht="21" customHeight="1">
      <c r="C72" s="12" t="s">
        <v>20</v>
      </c>
      <c r="D72" s="17">
        <v>7314.4000000000005</v>
      </c>
      <c r="E72" s="17">
        <v>8693.2999999999993</v>
      </c>
      <c r="F72" s="17">
        <v>8566.0084999999999</v>
      </c>
      <c r="G72" s="17"/>
      <c r="H72" s="16"/>
      <c r="P72" s="7"/>
    </row>
    <row r="73" spans="3:16" ht="31.5" customHeight="1">
      <c r="C73" s="12" t="s">
        <v>21</v>
      </c>
      <c r="D73" s="17"/>
      <c r="E73" s="17"/>
      <c r="F73" s="17"/>
      <c r="G73" s="17"/>
      <c r="H73" s="16"/>
      <c r="P73" s="7"/>
    </row>
    <row r="74" spans="3:16">
      <c r="C74" s="12" t="s">
        <v>22</v>
      </c>
      <c r="D74" s="17"/>
      <c r="E74" s="17"/>
      <c r="F74" s="17"/>
      <c r="G74" s="17"/>
      <c r="H74" s="16"/>
      <c r="P74" s="7"/>
    </row>
    <row r="75" spans="3:16">
      <c r="C75" s="12" t="s">
        <v>23</v>
      </c>
      <c r="D75" s="17"/>
      <c r="E75" s="17"/>
      <c r="F75" s="17"/>
      <c r="G75" s="17"/>
      <c r="H75" s="16"/>
      <c r="P75" s="7"/>
    </row>
    <row r="76" spans="3:16" ht="30">
      <c r="C76" s="12" t="s">
        <v>24</v>
      </c>
      <c r="D76" s="17"/>
      <c r="E76" s="17"/>
      <c r="F76" s="17"/>
      <c r="G76" s="17"/>
      <c r="H76" s="16"/>
      <c r="P76" s="7"/>
    </row>
    <row r="77" spans="3:16" ht="33" customHeight="1">
      <c r="C77" s="12" t="s">
        <v>25</v>
      </c>
      <c r="D77" s="17"/>
      <c r="E77" s="17"/>
      <c r="F77" s="17"/>
      <c r="G77" s="17"/>
      <c r="H77" s="16"/>
      <c r="P77" s="7"/>
    </row>
    <row r="78" spans="3:16">
      <c r="C78" s="15" t="s">
        <v>13</v>
      </c>
      <c r="D78" s="9">
        <f>SUM(D79:D87)</f>
        <v>8441</v>
      </c>
      <c r="E78" s="9">
        <f t="shared" ref="E78:G78" si="7">SUM(E79:E87)</f>
        <v>12194</v>
      </c>
      <c r="F78" s="9">
        <f t="shared" si="7"/>
        <v>11919.258690000001</v>
      </c>
      <c r="G78" s="9">
        <f t="shared" si="7"/>
        <v>0</v>
      </c>
      <c r="H78" s="16"/>
      <c r="P78" s="7"/>
    </row>
    <row r="79" spans="3:16" ht="30">
      <c r="C79" s="12" t="s">
        <v>17</v>
      </c>
      <c r="D79" s="17">
        <v>2811.3</v>
      </c>
      <c r="E79" s="17">
        <v>5067.2</v>
      </c>
      <c r="F79" s="17">
        <v>4943.7769000000008</v>
      </c>
      <c r="G79" s="17"/>
      <c r="H79" s="16"/>
      <c r="P79" s="7"/>
    </row>
    <row r="80" spans="3:16" ht="15.75" customHeight="1">
      <c r="C80" s="12" t="s">
        <v>18</v>
      </c>
      <c r="D80" s="17"/>
      <c r="E80" s="17"/>
      <c r="F80" s="17"/>
      <c r="G80" s="17"/>
      <c r="H80" s="16"/>
      <c r="P80" s="7"/>
    </row>
    <row r="81" spans="3:16" ht="23.25" customHeight="1">
      <c r="C81" s="12" t="s">
        <v>19</v>
      </c>
      <c r="D81" s="17"/>
      <c r="E81" s="17"/>
      <c r="F81" s="17"/>
      <c r="G81" s="17"/>
      <c r="H81" s="16"/>
      <c r="P81" s="7"/>
    </row>
    <row r="82" spans="3:16" ht="21" customHeight="1">
      <c r="C82" s="12" t="s">
        <v>20</v>
      </c>
      <c r="D82" s="17">
        <v>5629.7</v>
      </c>
      <c r="E82" s="17">
        <v>7126.8</v>
      </c>
      <c r="F82" s="17">
        <v>6975.4817899999998</v>
      </c>
      <c r="G82" s="17"/>
      <c r="H82" s="16"/>
      <c r="P82" s="7"/>
    </row>
    <row r="83" spans="3:16" ht="30">
      <c r="C83" s="12" t="s">
        <v>21</v>
      </c>
      <c r="D83" s="17"/>
      <c r="E83" s="17"/>
      <c r="F83" s="17"/>
      <c r="G83" s="17"/>
      <c r="H83" s="16"/>
      <c r="P83" s="7"/>
    </row>
    <row r="84" spans="3:16">
      <c r="C84" s="12" t="s">
        <v>22</v>
      </c>
      <c r="D84" s="17"/>
      <c r="E84" s="17"/>
      <c r="F84" s="17"/>
      <c r="G84" s="17"/>
      <c r="H84" s="16"/>
      <c r="P84" s="7"/>
    </row>
    <row r="85" spans="3:16">
      <c r="C85" s="12" t="s">
        <v>23</v>
      </c>
      <c r="D85" s="17"/>
      <c r="E85" s="17"/>
      <c r="F85" s="17"/>
      <c r="G85" s="17"/>
      <c r="H85" s="16"/>
      <c r="P85" s="7"/>
    </row>
    <row r="86" spans="3:16" ht="30">
      <c r="C86" s="12" t="s">
        <v>24</v>
      </c>
      <c r="D86" s="17"/>
      <c r="E86" s="17"/>
      <c r="F86" s="17"/>
      <c r="G86" s="17"/>
      <c r="H86" s="16"/>
      <c r="P86" s="7"/>
    </row>
    <row r="87" spans="3:16" ht="34.5" customHeight="1">
      <c r="C87" s="12" t="s">
        <v>25</v>
      </c>
      <c r="D87" s="17"/>
      <c r="E87" s="17"/>
      <c r="F87" s="17"/>
      <c r="G87" s="17"/>
      <c r="H87" s="16"/>
      <c r="P87" s="7"/>
    </row>
    <row r="88" spans="3:16">
      <c r="C88" s="15" t="s">
        <v>14</v>
      </c>
      <c r="D88" s="9">
        <f>D78+D68+D58+D48+D38+D28+D18+D8</f>
        <v>266438.87237756758</v>
      </c>
      <c r="E88" s="9">
        <f t="shared" ref="E88:G88" si="8">E78+E68+E58+E48+E38+E28+E18+E8</f>
        <v>561356.17237756751</v>
      </c>
      <c r="F88" s="9">
        <f t="shared" si="8"/>
        <v>508664.65363000007</v>
      </c>
      <c r="G88" s="9">
        <f t="shared" si="8"/>
        <v>0</v>
      </c>
      <c r="H88" s="16"/>
      <c r="P88" s="7"/>
    </row>
    <row r="89" spans="3:16">
      <c r="D89" s="21"/>
      <c r="E89" s="21"/>
      <c r="F89" s="21"/>
      <c r="G89" s="21"/>
      <c r="H89" s="16"/>
      <c r="P89" s="7"/>
    </row>
  </sheetData>
  <pageMargins left="0.70866141732283472" right="0.19685039370078741" top="0.19685039370078741" bottom="0.35433070866141736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Zeros="0" zoomScaleNormal="100" workbookViewId="0">
      <selection activeCell="D37" sqref="D37"/>
    </sheetView>
  </sheetViews>
  <sheetFormatPr defaultRowHeight="15"/>
  <cols>
    <col min="2" max="2" width="7.42578125" customWidth="1"/>
    <col min="3" max="3" width="33.140625" customWidth="1"/>
    <col min="4" max="4" width="22" customWidth="1"/>
    <col min="5" max="5" width="18.7109375" customWidth="1"/>
    <col min="6" max="6" width="17.7109375" customWidth="1"/>
    <col min="7" max="7" width="21.140625" customWidth="1"/>
    <col min="8" max="8" width="16" style="1" customWidth="1"/>
    <col min="9" max="9" width="16.28515625" style="1" customWidth="1"/>
    <col min="10" max="10" width="15.42578125" style="1" customWidth="1"/>
    <col min="11" max="11" width="15.140625" style="1" customWidth="1"/>
    <col min="12" max="12" width="10" style="1" customWidth="1"/>
    <col min="13" max="13" width="15" style="1" customWidth="1"/>
    <col min="14" max="14" width="12.85546875" style="1" customWidth="1"/>
    <col min="15" max="15" width="14.28515625" style="1" customWidth="1"/>
    <col min="16" max="16" width="13.5703125" customWidth="1"/>
    <col min="17" max="17" width="14" customWidth="1"/>
    <col min="18" max="18" width="13.42578125" customWidth="1"/>
    <col min="19" max="19" width="13.7109375" bestFit="1" customWidth="1"/>
    <col min="23" max="23" width="12.85546875" customWidth="1"/>
  </cols>
  <sheetData>
    <row r="1" spans="2:16" ht="18" customHeight="1"/>
    <row r="4" spans="2:16" ht="15.75">
      <c r="B4">
        <v>31</v>
      </c>
      <c r="C4" s="2" t="s">
        <v>33</v>
      </c>
      <c r="D4" s="22"/>
      <c r="E4" s="22"/>
      <c r="F4" s="22"/>
      <c r="G4" s="22"/>
      <c r="H4" s="16"/>
      <c r="P4" s="7"/>
    </row>
    <row r="5" spans="2:16" ht="15.75">
      <c r="C5" s="2" t="s">
        <v>28</v>
      </c>
      <c r="D5" s="21"/>
      <c r="E5" s="21"/>
      <c r="F5" s="21"/>
      <c r="G5" s="21"/>
      <c r="H5" s="16"/>
      <c r="P5" s="7"/>
    </row>
    <row r="6" spans="2:16">
      <c r="D6" s="21"/>
      <c r="E6" s="21"/>
      <c r="F6" s="21"/>
      <c r="G6" s="21"/>
      <c r="H6" s="16"/>
      <c r="P6" s="7"/>
    </row>
    <row r="7" spans="2:16" ht="30">
      <c r="C7" s="3" t="s">
        <v>1</v>
      </c>
      <c r="D7" s="23" t="s">
        <v>2</v>
      </c>
      <c r="E7" s="23" t="s">
        <v>3</v>
      </c>
      <c r="F7" s="23" t="s">
        <v>29</v>
      </c>
      <c r="G7" s="23" t="s">
        <v>30</v>
      </c>
      <c r="H7" s="16"/>
      <c r="P7" s="7"/>
    </row>
    <row r="8" spans="2:16">
      <c r="C8" s="5" t="s">
        <v>6</v>
      </c>
      <c r="D8" s="6">
        <v>188312.19999999998</v>
      </c>
      <c r="E8" s="6">
        <v>325312.09999999998</v>
      </c>
      <c r="F8" s="6">
        <v>310142.69369000004</v>
      </c>
      <c r="G8" s="25"/>
      <c r="H8" s="16"/>
      <c r="P8" s="7"/>
    </row>
    <row r="9" spans="2:16">
      <c r="C9" s="5" t="s">
        <v>7</v>
      </c>
      <c r="D9" s="17">
        <v>29991.100000000002</v>
      </c>
      <c r="E9" s="17">
        <v>53988.599999999991</v>
      </c>
      <c r="F9" s="17">
        <v>54231.330560000002</v>
      </c>
      <c r="G9" s="13"/>
      <c r="H9" s="16"/>
      <c r="P9" s="7"/>
    </row>
    <row r="10" spans="2:16">
      <c r="C10" s="5" t="s">
        <v>8</v>
      </c>
      <c r="D10" s="17">
        <v>57172.30000000001</v>
      </c>
      <c r="E10" s="17">
        <v>136924.4</v>
      </c>
      <c r="F10" s="17">
        <v>130346.52338999999</v>
      </c>
      <c r="G10" s="13"/>
      <c r="H10" s="16"/>
      <c r="P10" s="7"/>
    </row>
    <row r="11" spans="2:16">
      <c r="C11" s="5" t="s">
        <v>9</v>
      </c>
      <c r="D11" s="17">
        <v>15185.9</v>
      </c>
      <c r="E11" s="17">
        <v>24154.500000000004</v>
      </c>
      <c r="F11" s="17">
        <v>11220.53808</v>
      </c>
      <c r="G11" s="13"/>
      <c r="H11" s="16"/>
      <c r="P11" s="7"/>
    </row>
    <row r="12" spans="2:16">
      <c r="C12" s="5" t="s">
        <v>10</v>
      </c>
      <c r="D12" s="17">
        <v>26987.199999999997</v>
      </c>
      <c r="E12" s="17">
        <v>48752.5</v>
      </c>
      <c r="F12" s="17">
        <v>76938.085219999994</v>
      </c>
      <c r="G12" s="13"/>
      <c r="H12" s="16"/>
      <c r="P12" s="7"/>
    </row>
    <row r="13" spans="2:16">
      <c r="C13" s="5" t="s">
        <v>11</v>
      </c>
      <c r="D13" s="17">
        <v>22529.299999999996</v>
      </c>
      <c r="E13" s="17">
        <v>42203.199999999997</v>
      </c>
      <c r="F13" s="17">
        <v>37503.273299999993</v>
      </c>
      <c r="G13" s="13"/>
      <c r="H13" s="16"/>
      <c r="P13" s="7"/>
    </row>
    <row r="14" spans="2:16">
      <c r="C14" s="5" t="s">
        <v>12</v>
      </c>
      <c r="D14" s="17">
        <v>7096.5</v>
      </c>
      <c r="E14" s="17">
        <v>8900.0999999999985</v>
      </c>
      <c r="F14" s="17">
        <v>9572.3369099999982</v>
      </c>
      <c r="G14" s="13"/>
      <c r="H14" s="16"/>
      <c r="P14" s="7"/>
    </row>
    <row r="15" spans="2:16">
      <c r="C15" s="5" t="s">
        <v>13</v>
      </c>
      <c r="D15" s="17">
        <v>4351</v>
      </c>
      <c r="E15" s="17">
        <v>3774.6000000000004</v>
      </c>
      <c r="F15" s="17">
        <v>346539.51927999995</v>
      </c>
      <c r="G15" s="13"/>
      <c r="H15" s="16"/>
      <c r="P15" s="7"/>
    </row>
    <row r="16" spans="2:16">
      <c r="C16" s="8" t="s">
        <v>14</v>
      </c>
      <c r="D16" s="9">
        <f>SUM(D8:D15)</f>
        <v>351625.5</v>
      </c>
      <c r="E16" s="9">
        <f t="shared" ref="E16:F16" si="0">SUM(E8:E15)</f>
        <v>644009.99999999988</v>
      </c>
      <c r="F16" s="9">
        <f t="shared" si="0"/>
        <v>976494.30042999983</v>
      </c>
      <c r="G16" s="13"/>
      <c r="H16" s="16"/>
      <c r="P16" s="7"/>
    </row>
    <row r="17" spans="4:16">
      <c r="D17" s="21"/>
      <c r="E17" s="21"/>
      <c r="F17" s="21"/>
      <c r="G17" s="21"/>
      <c r="H17" s="16"/>
      <c r="P17" s="7"/>
    </row>
    <row r="18" spans="4:16">
      <c r="D18" s="21"/>
      <c r="E18" s="21"/>
      <c r="F18" s="21"/>
      <c r="G18" s="21"/>
      <c r="H18" s="16"/>
      <c r="P18" s="7"/>
    </row>
  </sheetData>
  <pageMargins left="0.70866141732283472" right="0.19685039370078741" top="0.19685039370078741" bottom="0.35433070866141736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Zeros="0" zoomScaleNormal="100" workbookViewId="0">
      <selection activeCell="D11" sqref="D11"/>
    </sheetView>
  </sheetViews>
  <sheetFormatPr defaultRowHeight="15"/>
  <cols>
    <col min="2" max="2" width="7.42578125" customWidth="1"/>
    <col min="3" max="3" width="33.140625" customWidth="1"/>
    <col min="4" max="4" width="22" customWidth="1"/>
    <col min="5" max="5" width="18.7109375" customWidth="1"/>
    <col min="6" max="6" width="17.7109375" customWidth="1"/>
    <col min="7" max="7" width="21.140625" customWidth="1"/>
    <col min="8" max="8" width="16" style="1" customWidth="1"/>
    <col min="9" max="9" width="16.28515625" style="1" customWidth="1"/>
    <col min="10" max="10" width="15.42578125" style="1" customWidth="1"/>
    <col min="11" max="11" width="15.140625" style="1" customWidth="1"/>
    <col min="12" max="12" width="10" style="1" customWidth="1"/>
    <col min="13" max="13" width="15" style="1" customWidth="1"/>
    <col min="14" max="14" width="12.85546875" style="1" customWidth="1"/>
    <col min="15" max="15" width="14.28515625" style="1" customWidth="1"/>
    <col min="16" max="16" width="13.5703125" customWidth="1"/>
    <col min="17" max="17" width="14" customWidth="1"/>
    <col min="18" max="18" width="13.42578125" customWidth="1"/>
    <col min="19" max="19" width="13.7109375" bestFit="1" customWidth="1"/>
    <col min="23" max="23" width="12.85546875" customWidth="1"/>
  </cols>
  <sheetData>
    <row r="1" spans="2:16" ht="18" customHeight="1"/>
    <row r="4" spans="2:16" ht="15.75">
      <c r="B4">
        <v>32</v>
      </c>
      <c r="C4" s="2" t="s">
        <v>33</v>
      </c>
      <c r="D4" s="22"/>
      <c r="E4" s="22"/>
      <c r="F4" s="22"/>
      <c r="G4" s="22"/>
      <c r="H4" s="16"/>
      <c r="P4" s="7"/>
    </row>
    <row r="5" spans="2:16" ht="15.75">
      <c r="C5" s="2" t="s">
        <v>31</v>
      </c>
      <c r="D5" s="21"/>
      <c r="E5" s="21"/>
      <c r="F5" s="21"/>
      <c r="G5" s="21"/>
      <c r="H5" s="16"/>
      <c r="P5" s="7"/>
    </row>
    <row r="6" spans="2:16">
      <c r="D6" s="21"/>
      <c r="E6" s="21"/>
      <c r="F6" s="21"/>
      <c r="G6" s="21"/>
      <c r="H6" s="16"/>
      <c r="P6" s="7"/>
    </row>
    <row r="7" spans="2:16" ht="30">
      <c r="C7" s="3" t="s">
        <v>1</v>
      </c>
      <c r="D7" s="23" t="s">
        <v>2</v>
      </c>
      <c r="E7" s="23" t="s">
        <v>3</v>
      </c>
      <c r="F7" s="23" t="s">
        <v>29</v>
      </c>
      <c r="G7" s="23" t="s">
        <v>30</v>
      </c>
      <c r="H7" s="16"/>
      <c r="P7" s="7"/>
    </row>
    <row r="8" spans="2:16" ht="30">
      <c r="C8" s="12" t="s">
        <v>17</v>
      </c>
      <c r="D8" s="13">
        <v>57617</v>
      </c>
      <c r="E8" s="13">
        <v>191399.3</v>
      </c>
      <c r="F8" s="13">
        <v>549929.47048000002</v>
      </c>
      <c r="G8" s="13"/>
      <c r="H8" s="16"/>
      <c r="P8" s="7"/>
    </row>
    <row r="9" spans="2:16" ht="21.75" customHeight="1">
      <c r="C9" s="12" t="s">
        <v>18</v>
      </c>
      <c r="D9" s="13">
        <v>0</v>
      </c>
      <c r="E9" s="13">
        <v>0</v>
      </c>
      <c r="F9" s="13">
        <v>0</v>
      </c>
      <c r="G9" s="13"/>
      <c r="H9" s="16"/>
      <c r="P9" s="7"/>
    </row>
    <row r="10" spans="2:16" ht="23.25" customHeight="1">
      <c r="C10" s="12" t="s">
        <v>19</v>
      </c>
      <c r="D10" s="13">
        <v>62792.2</v>
      </c>
      <c r="E10" s="13">
        <v>103587.90000000001</v>
      </c>
      <c r="F10" s="13">
        <v>91547.412889999992</v>
      </c>
      <c r="G10" s="13"/>
      <c r="H10" s="16"/>
      <c r="P10" s="7"/>
    </row>
    <row r="11" spans="2:16" ht="21.75" customHeight="1">
      <c r="C11" s="12" t="s">
        <v>20</v>
      </c>
      <c r="D11" s="13">
        <v>93944.900000000009</v>
      </c>
      <c r="E11" s="13">
        <v>168703.1</v>
      </c>
      <c r="F11" s="13">
        <v>167315.96956</v>
      </c>
      <c r="G11" s="13"/>
      <c r="H11" s="16"/>
      <c r="P11" s="7"/>
    </row>
    <row r="12" spans="2:16" ht="33" customHeight="1">
      <c r="C12" s="12" t="s">
        <v>21</v>
      </c>
      <c r="D12" s="13">
        <v>104199.7</v>
      </c>
      <c r="E12" s="13">
        <v>129346.50000000001</v>
      </c>
      <c r="F12" s="13">
        <v>116084.66404999999</v>
      </c>
      <c r="G12" s="13"/>
      <c r="H12" s="16"/>
      <c r="P12" s="7"/>
    </row>
    <row r="13" spans="2:16">
      <c r="C13" s="12" t="s">
        <v>22</v>
      </c>
      <c r="D13" s="13">
        <v>6237.8000000000011</v>
      </c>
      <c r="E13" s="13">
        <v>5257.5</v>
      </c>
      <c r="F13" s="13">
        <v>5273.4916499999999</v>
      </c>
      <c r="G13" s="13"/>
      <c r="H13" s="16"/>
      <c r="P13" s="7"/>
    </row>
    <row r="14" spans="2:16">
      <c r="C14" s="12" t="s">
        <v>23</v>
      </c>
      <c r="D14" s="13">
        <v>26635.599999999999</v>
      </c>
      <c r="E14" s="13">
        <v>44738.900000000009</v>
      </c>
      <c r="F14" s="13">
        <v>45424.155799999993</v>
      </c>
      <c r="G14" s="13"/>
      <c r="H14" s="16"/>
      <c r="P14" s="7"/>
    </row>
    <row r="15" spans="2:16" ht="30">
      <c r="C15" s="12" t="s">
        <v>24</v>
      </c>
      <c r="D15" s="13">
        <v>198.3</v>
      </c>
      <c r="E15" s="13">
        <v>976.8</v>
      </c>
      <c r="F15" s="13">
        <v>919.13599999999997</v>
      </c>
      <c r="G15" s="13"/>
      <c r="H15" s="16"/>
      <c r="P15" s="7"/>
    </row>
    <row r="16" spans="2:16" ht="32.25" customHeight="1">
      <c r="C16" s="12" t="s">
        <v>25</v>
      </c>
      <c r="D16" s="13">
        <v>0</v>
      </c>
      <c r="E16" s="13">
        <v>0</v>
      </c>
      <c r="F16" s="13">
        <v>0</v>
      </c>
      <c r="G16" s="13"/>
      <c r="H16" s="16"/>
      <c r="P16" s="7"/>
    </row>
    <row r="17" spans="3:16">
      <c r="C17" s="8" t="s">
        <v>14</v>
      </c>
      <c r="D17" s="9">
        <f>D16+D15+D14+D13+D12+D11+D10+D9+D8</f>
        <v>351625.5</v>
      </c>
      <c r="E17" s="9">
        <f t="shared" ref="E17:F17" si="0">E16+E15+E14+E13+E12+E11+E10+E9+E8</f>
        <v>644010</v>
      </c>
      <c r="F17" s="9">
        <f t="shared" si="0"/>
        <v>976494.30043000006</v>
      </c>
      <c r="G17" s="9">
        <f t="shared" ref="G17" si="1">SUM(G8:G16)</f>
        <v>0</v>
      </c>
      <c r="H17" s="16"/>
      <c r="P17" s="7"/>
    </row>
    <row r="18" spans="3:16">
      <c r="D18" s="21"/>
      <c r="E18" s="21"/>
      <c r="F18" s="21"/>
      <c r="G18" s="21"/>
      <c r="H18" s="16"/>
      <c r="P18" s="7"/>
    </row>
  </sheetData>
  <pageMargins left="0.70866141732283472" right="0.19685039370078741" top="0.19685039370078741" bottom="0.35433070866141736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showZeros="0" zoomScaleNormal="100" workbookViewId="0">
      <selection activeCell="F12" sqref="F12"/>
    </sheetView>
  </sheetViews>
  <sheetFormatPr defaultRowHeight="15"/>
  <cols>
    <col min="2" max="2" width="7.42578125" customWidth="1"/>
    <col min="3" max="3" width="33.140625" customWidth="1"/>
    <col min="4" max="4" width="22" customWidth="1"/>
    <col min="5" max="5" width="18.7109375" customWidth="1"/>
    <col min="6" max="6" width="17.7109375" customWidth="1"/>
    <col min="7" max="7" width="21.140625" customWidth="1"/>
    <col min="8" max="8" width="16" style="46" customWidth="1"/>
    <col min="9" max="9" width="16.28515625" style="1" customWidth="1"/>
    <col min="10" max="10" width="15.42578125" style="1" customWidth="1"/>
    <col min="11" max="11" width="15.140625" style="1" customWidth="1"/>
    <col min="12" max="12" width="10" style="1" customWidth="1"/>
    <col min="13" max="13" width="15" style="1" customWidth="1"/>
    <col min="14" max="14" width="12.85546875" style="1" customWidth="1"/>
    <col min="15" max="15" width="14.28515625" style="1" customWidth="1"/>
    <col min="16" max="16" width="13.5703125" customWidth="1"/>
    <col min="17" max="17" width="14" customWidth="1"/>
    <col min="18" max="18" width="13.42578125" customWidth="1"/>
    <col min="19" max="19" width="13.7109375" bestFit="1" customWidth="1"/>
    <col min="23" max="23" width="12.85546875" customWidth="1"/>
  </cols>
  <sheetData>
    <row r="1" spans="2:16" ht="18" customHeight="1"/>
    <row r="4" spans="2:16" ht="15.75">
      <c r="B4">
        <v>33</v>
      </c>
      <c r="C4" s="2" t="s">
        <v>33</v>
      </c>
      <c r="D4" s="22"/>
      <c r="E4" s="22"/>
      <c r="F4" s="22"/>
      <c r="G4" s="22"/>
      <c r="H4" s="47"/>
      <c r="P4" s="7"/>
    </row>
    <row r="5" spans="2:16" ht="15.75">
      <c r="C5" s="2" t="s">
        <v>32</v>
      </c>
      <c r="D5" s="21"/>
      <c r="E5" s="21"/>
      <c r="F5" s="21"/>
      <c r="G5" s="21"/>
      <c r="H5" s="47"/>
      <c r="P5" s="7"/>
    </row>
    <row r="6" spans="2:16">
      <c r="D6" s="21"/>
      <c r="E6" s="21"/>
      <c r="F6" s="21"/>
      <c r="G6" s="21"/>
      <c r="H6" s="47"/>
      <c r="P6" s="7"/>
    </row>
    <row r="7" spans="2:16" ht="30">
      <c r="C7" s="3" t="s">
        <v>1</v>
      </c>
      <c r="D7" s="23" t="s">
        <v>2</v>
      </c>
      <c r="E7" s="23" t="s">
        <v>3</v>
      </c>
      <c r="F7" s="23" t="s">
        <v>29</v>
      </c>
      <c r="G7" s="23" t="s">
        <v>30</v>
      </c>
      <c r="H7" s="47"/>
      <c r="P7" s="7"/>
    </row>
    <row r="8" spans="2:16">
      <c r="C8" s="15" t="s">
        <v>6</v>
      </c>
      <c r="D8" s="9">
        <f>SUM(D9:D17)</f>
        <v>188312.19999999998</v>
      </c>
      <c r="E8" s="9">
        <f t="shared" ref="E8:G8" si="0">SUM(E9:E17)</f>
        <v>325312.09999999998</v>
      </c>
      <c r="F8" s="9">
        <f t="shared" si="0"/>
        <v>310142.69369000004</v>
      </c>
      <c r="G8" s="9">
        <f t="shared" si="0"/>
        <v>0</v>
      </c>
      <c r="H8" s="47"/>
      <c r="P8" s="7"/>
    </row>
    <row r="9" spans="2:16" ht="27" customHeight="1">
      <c r="C9" s="12" t="s">
        <v>17</v>
      </c>
      <c r="D9" s="6">
        <v>8071.2000000000007</v>
      </c>
      <c r="E9" s="6">
        <v>20489.400000000001</v>
      </c>
      <c r="F9" s="6">
        <v>20079.3887</v>
      </c>
      <c r="G9" s="6"/>
      <c r="H9" s="47"/>
      <c r="P9" s="7"/>
    </row>
    <row r="10" spans="2:16" ht="21" customHeight="1">
      <c r="C10" s="12" t="s">
        <v>18</v>
      </c>
      <c r="D10" s="17"/>
      <c r="E10" s="17"/>
      <c r="F10" s="17"/>
      <c r="G10" s="17"/>
      <c r="H10" s="47"/>
      <c r="P10" s="7"/>
    </row>
    <row r="11" spans="2:16" ht="19.5" customHeight="1">
      <c r="C11" s="12" t="s">
        <v>19</v>
      </c>
      <c r="D11" s="17">
        <v>27868.600000000002</v>
      </c>
      <c r="E11" s="17">
        <v>66892</v>
      </c>
      <c r="F11" s="17">
        <v>63000.868799999997</v>
      </c>
      <c r="G11" s="17"/>
      <c r="H11" s="47"/>
      <c r="P11" s="7"/>
    </row>
    <row r="12" spans="2:16" ht="17.25" customHeight="1">
      <c r="C12" s="12" t="s">
        <v>20</v>
      </c>
      <c r="D12" s="17">
        <v>55516</v>
      </c>
      <c r="E12" s="17">
        <v>96658.2</v>
      </c>
      <c r="F12" s="17">
        <v>94861.065799999997</v>
      </c>
      <c r="G12" s="17"/>
      <c r="H12" s="47"/>
      <c r="P12" s="7"/>
    </row>
    <row r="13" spans="2:16" ht="32.25" customHeight="1">
      <c r="C13" s="12" t="s">
        <v>21</v>
      </c>
      <c r="D13" s="17">
        <v>70016.899999999994</v>
      </c>
      <c r="E13" s="17">
        <v>113548.70000000001</v>
      </c>
      <c r="F13" s="17">
        <v>103633.32994</v>
      </c>
      <c r="G13" s="17"/>
      <c r="H13" s="47"/>
      <c r="P13" s="7"/>
    </row>
    <row r="14" spans="2:16">
      <c r="C14" s="12" t="s">
        <v>22</v>
      </c>
      <c r="D14" s="17">
        <v>6237.8000000000011</v>
      </c>
      <c r="E14" s="17">
        <v>5257.5</v>
      </c>
      <c r="F14" s="17">
        <v>5273.4916499999999</v>
      </c>
      <c r="G14" s="17"/>
      <c r="H14" s="47"/>
      <c r="P14" s="7"/>
    </row>
    <row r="15" spans="2:16">
      <c r="C15" s="12" t="s">
        <v>23</v>
      </c>
      <c r="D15" s="17">
        <v>20411.8</v>
      </c>
      <c r="E15" s="17">
        <v>22076.500000000004</v>
      </c>
      <c r="F15" s="17">
        <v>22912.746800000001</v>
      </c>
      <c r="G15" s="17"/>
      <c r="H15" s="47"/>
      <c r="P15" s="7"/>
    </row>
    <row r="16" spans="2:16" ht="30">
      <c r="C16" s="12" t="s">
        <v>24</v>
      </c>
      <c r="D16" s="17">
        <v>189.9</v>
      </c>
      <c r="E16" s="17">
        <v>389.8</v>
      </c>
      <c r="F16" s="17">
        <v>381.80200000000002</v>
      </c>
      <c r="G16" s="17"/>
      <c r="H16" s="47"/>
      <c r="P16" s="7"/>
    </row>
    <row r="17" spans="3:16" ht="33" customHeight="1">
      <c r="C17" s="12" t="s">
        <v>25</v>
      </c>
      <c r="D17" s="17"/>
      <c r="E17" s="17"/>
      <c r="F17" s="17"/>
      <c r="G17" s="17"/>
      <c r="H17" s="47"/>
      <c r="P17" s="7"/>
    </row>
    <row r="18" spans="3:16">
      <c r="C18" s="15" t="s">
        <v>7</v>
      </c>
      <c r="D18" s="9">
        <f>SUM(D19:D27)</f>
        <v>29991.100000000002</v>
      </c>
      <c r="E18" s="9">
        <f t="shared" ref="E18:G18" si="1">SUM(E19:E27)</f>
        <v>53988.599999999991</v>
      </c>
      <c r="F18" s="9">
        <f t="shared" si="1"/>
        <v>54231.330560000002</v>
      </c>
      <c r="G18" s="9">
        <f t="shared" si="1"/>
        <v>0</v>
      </c>
      <c r="H18" s="47"/>
      <c r="P18" s="7"/>
    </row>
    <row r="19" spans="3:16" ht="30">
      <c r="C19" s="12" t="s">
        <v>17</v>
      </c>
      <c r="D19" s="17">
        <v>13064.4</v>
      </c>
      <c r="E19" s="17">
        <v>37489.299999999996</v>
      </c>
      <c r="F19" s="17">
        <v>34171.382990000006</v>
      </c>
      <c r="G19" s="17"/>
      <c r="H19" s="47"/>
      <c r="P19" s="7"/>
    </row>
    <row r="20" spans="3:16" ht="19.5" customHeight="1">
      <c r="C20" s="12" t="s">
        <v>18</v>
      </c>
      <c r="D20" s="17"/>
      <c r="E20" s="17"/>
      <c r="F20" s="17"/>
      <c r="G20" s="17"/>
      <c r="H20" s="47"/>
      <c r="P20" s="7"/>
    </row>
    <row r="21" spans="3:16" ht="20.25" customHeight="1">
      <c r="C21" s="12" t="s">
        <v>19</v>
      </c>
      <c r="D21" s="17">
        <v>5510.1</v>
      </c>
      <c r="E21" s="17">
        <v>6934.7999999999993</v>
      </c>
      <c r="F21" s="17">
        <v>5844.9690000000001</v>
      </c>
      <c r="G21" s="17"/>
      <c r="H21" s="47"/>
      <c r="P21" s="7"/>
    </row>
    <row r="22" spans="3:16" ht="21.75" customHeight="1">
      <c r="C22" s="12" t="s">
        <v>20</v>
      </c>
      <c r="D22" s="17">
        <v>5299.9</v>
      </c>
      <c r="E22" s="17">
        <v>8697.1</v>
      </c>
      <c r="F22" s="17">
        <v>13955.797570000001</v>
      </c>
      <c r="G22" s="17"/>
      <c r="H22" s="47"/>
      <c r="P22" s="7"/>
    </row>
    <row r="23" spans="3:16" ht="27" customHeight="1">
      <c r="C23" s="12" t="s">
        <v>21</v>
      </c>
      <c r="D23" s="17">
        <v>6116.7</v>
      </c>
      <c r="E23" s="17">
        <v>867.39999999999986</v>
      </c>
      <c r="F23" s="17">
        <v>259.18099999999998</v>
      </c>
      <c r="G23" s="17"/>
      <c r="H23" s="47"/>
      <c r="P23" s="7"/>
    </row>
    <row r="24" spans="3:16">
      <c r="C24" s="12" t="s">
        <v>22</v>
      </c>
      <c r="D24" s="17"/>
      <c r="E24" s="17"/>
      <c r="F24" s="17"/>
      <c r="G24" s="17"/>
      <c r="H24" s="47"/>
      <c r="P24" s="7"/>
    </row>
    <row r="25" spans="3:16">
      <c r="C25" s="12" t="s">
        <v>23</v>
      </c>
      <c r="D25" s="17"/>
      <c r="E25" s="17"/>
      <c r="F25" s="17"/>
      <c r="G25" s="17"/>
      <c r="H25" s="47"/>
      <c r="P25" s="7"/>
    </row>
    <row r="26" spans="3:16" ht="30">
      <c r="C26" s="12" t="s">
        <v>24</v>
      </c>
      <c r="D26" s="17"/>
      <c r="E26" s="17"/>
      <c r="F26" s="17"/>
      <c r="G26" s="17"/>
      <c r="H26" s="47"/>
      <c r="P26" s="7"/>
    </row>
    <row r="27" spans="3:16" ht="33" customHeight="1">
      <c r="C27" s="12" t="s">
        <v>25</v>
      </c>
      <c r="D27" s="17"/>
      <c r="E27" s="17"/>
      <c r="F27" s="17"/>
      <c r="G27" s="17"/>
      <c r="H27" s="47"/>
      <c r="P27" s="7"/>
    </row>
    <row r="28" spans="3:16">
      <c r="C28" s="15" t="s">
        <v>8</v>
      </c>
      <c r="D28" s="9">
        <f>SUM(D29:D37)</f>
        <v>57172.30000000001</v>
      </c>
      <c r="E28" s="9">
        <f t="shared" ref="E28:G28" si="2">SUM(E29:E37)</f>
        <v>136924.4</v>
      </c>
      <c r="F28" s="9">
        <f t="shared" si="2"/>
        <v>130346.52338999999</v>
      </c>
      <c r="G28" s="9">
        <f t="shared" si="2"/>
        <v>0</v>
      </c>
      <c r="H28" s="47"/>
      <c r="P28" s="7"/>
    </row>
    <row r="29" spans="3:16" ht="30">
      <c r="C29" s="12" t="s">
        <v>17</v>
      </c>
      <c r="D29" s="17">
        <v>11963.7</v>
      </c>
      <c r="E29" s="17">
        <v>52573.999999999985</v>
      </c>
      <c r="F29" s="17">
        <v>52662.020179999992</v>
      </c>
      <c r="G29" s="17">
        <v>0</v>
      </c>
      <c r="H29" s="47"/>
      <c r="P29" s="7"/>
    </row>
    <row r="30" spans="3:16" ht="23.25" customHeight="1">
      <c r="C30" s="12" t="s">
        <v>18</v>
      </c>
      <c r="D30" s="17"/>
      <c r="E30" s="17"/>
      <c r="F30" s="17">
        <v>0</v>
      </c>
      <c r="G30" s="17">
        <v>0</v>
      </c>
      <c r="H30" s="47"/>
      <c r="P30" s="7"/>
    </row>
    <row r="31" spans="3:16" ht="22.5" customHeight="1">
      <c r="C31" s="12" t="s">
        <v>19</v>
      </c>
      <c r="D31" s="17">
        <v>15713.6</v>
      </c>
      <c r="E31" s="17">
        <v>23505.299999999996</v>
      </c>
      <c r="F31" s="17">
        <v>17710.556090000002</v>
      </c>
      <c r="G31" s="17">
        <v>0</v>
      </c>
      <c r="H31" s="47"/>
      <c r="P31" s="7"/>
    </row>
    <row r="32" spans="3:16" ht="24" customHeight="1">
      <c r="C32" s="12" t="s">
        <v>20</v>
      </c>
      <c r="D32" s="17">
        <v>14963.400000000001</v>
      </c>
      <c r="E32" s="17">
        <v>31094.3</v>
      </c>
      <c r="F32" s="17">
        <v>31956.543320000001</v>
      </c>
      <c r="G32" s="17">
        <v>0</v>
      </c>
      <c r="H32" s="47"/>
      <c r="P32" s="7"/>
    </row>
    <row r="33" spans="3:16" ht="30.75" customHeight="1">
      <c r="C33" s="12" t="s">
        <v>21</v>
      </c>
      <c r="D33" s="17">
        <v>8299.4</v>
      </c>
      <c r="E33" s="17">
        <v>6518.4</v>
      </c>
      <c r="F33" s="17">
        <v>4985.2928000000002</v>
      </c>
      <c r="G33" s="17">
        <v>0</v>
      </c>
      <c r="H33" s="47"/>
      <c r="P33" s="7"/>
    </row>
    <row r="34" spans="3:16">
      <c r="C34" s="12" t="s">
        <v>22</v>
      </c>
      <c r="D34" s="17">
        <v>0</v>
      </c>
      <c r="E34" s="17">
        <v>0</v>
      </c>
      <c r="F34" s="17">
        <v>0</v>
      </c>
      <c r="G34" s="17">
        <v>0</v>
      </c>
      <c r="H34" s="47"/>
      <c r="P34" s="7"/>
    </row>
    <row r="35" spans="3:16">
      <c r="C35" s="12" t="s">
        <v>23</v>
      </c>
      <c r="D35" s="17">
        <v>6223.8</v>
      </c>
      <c r="E35" s="17">
        <v>22645.4</v>
      </c>
      <c r="F35" s="17">
        <v>22494.776999999998</v>
      </c>
      <c r="G35" s="17">
        <v>0</v>
      </c>
      <c r="H35" s="47"/>
      <c r="P35" s="7"/>
    </row>
    <row r="36" spans="3:16" ht="30">
      <c r="C36" s="12" t="s">
        <v>24</v>
      </c>
      <c r="D36" s="17">
        <v>8.4</v>
      </c>
      <c r="E36" s="17">
        <v>586.99999999999989</v>
      </c>
      <c r="F36" s="17">
        <v>537.33399999999995</v>
      </c>
      <c r="G36" s="17">
        <v>0</v>
      </c>
      <c r="H36" s="47"/>
      <c r="P36" s="7"/>
    </row>
    <row r="37" spans="3:16" ht="27.75" customHeight="1">
      <c r="C37" s="12" t="s">
        <v>25</v>
      </c>
      <c r="D37" s="17"/>
      <c r="E37" s="17"/>
      <c r="F37" s="17">
        <v>0</v>
      </c>
      <c r="G37" s="17">
        <v>0</v>
      </c>
      <c r="H37" s="47"/>
      <c r="P37" s="7"/>
    </row>
    <row r="38" spans="3:16">
      <c r="C38" s="15" t="s">
        <v>9</v>
      </c>
      <c r="D38" s="9">
        <f>SUM(D39:D47)</f>
        <v>15185.9</v>
      </c>
      <c r="E38" s="9">
        <f t="shared" ref="E38:G38" si="3">SUM(E39:E47)</f>
        <v>24154.500000000004</v>
      </c>
      <c r="F38" s="9">
        <f t="shared" si="3"/>
        <v>11220.53808</v>
      </c>
      <c r="G38" s="9">
        <f t="shared" si="3"/>
        <v>0</v>
      </c>
      <c r="H38" s="47"/>
      <c r="P38" s="7"/>
    </row>
    <row r="39" spans="3:16" ht="30">
      <c r="C39" s="12" t="s">
        <v>17</v>
      </c>
      <c r="D39" s="17">
        <v>5424.8</v>
      </c>
      <c r="E39" s="17">
        <v>19453.600000000002</v>
      </c>
      <c r="F39" s="17">
        <v>8512.0115800000003</v>
      </c>
      <c r="G39" s="17"/>
      <c r="H39" s="47"/>
      <c r="P39" s="7"/>
    </row>
    <row r="40" spans="3:16" ht="23.25" customHeight="1">
      <c r="C40" s="12" t="s">
        <v>18</v>
      </c>
      <c r="D40" s="17"/>
      <c r="E40" s="17"/>
      <c r="F40" s="17"/>
      <c r="G40" s="17"/>
      <c r="H40" s="47"/>
      <c r="P40" s="7"/>
    </row>
    <row r="41" spans="3:16" ht="18.75" customHeight="1">
      <c r="C41" s="12" t="s">
        <v>19</v>
      </c>
      <c r="D41" s="17">
        <v>1950.6999999999998</v>
      </c>
      <c r="E41" s="17">
        <v>1539.4</v>
      </c>
      <c r="F41" s="17">
        <v>470.87400000000002</v>
      </c>
      <c r="G41" s="17"/>
      <c r="H41" s="47"/>
      <c r="P41" s="7"/>
    </row>
    <row r="42" spans="3:16" ht="21" customHeight="1">
      <c r="C42" s="12" t="s">
        <v>20</v>
      </c>
      <c r="D42" s="17">
        <v>2284.4</v>
      </c>
      <c r="E42" s="17">
        <v>2789.4</v>
      </c>
      <c r="F42" s="17">
        <v>2236.6525000000001</v>
      </c>
      <c r="G42" s="17"/>
      <c r="H42" s="47"/>
      <c r="P42" s="7"/>
    </row>
    <row r="43" spans="3:16" ht="28.5" customHeight="1">
      <c r="C43" s="12" t="s">
        <v>21</v>
      </c>
      <c r="D43" s="17">
        <v>5526</v>
      </c>
      <c r="E43" s="17">
        <v>372.09999999999945</v>
      </c>
      <c r="F43" s="17">
        <v>1</v>
      </c>
      <c r="G43" s="17"/>
      <c r="H43" s="47"/>
      <c r="P43" s="7"/>
    </row>
    <row r="44" spans="3:16">
      <c r="C44" s="12" t="s">
        <v>22</v>
      </c>
      <c r="D44" s="17"/>
      <c r="E44" s="17"/>
      <c r="F44" s="17"/>
      <c r="G44" s="17"/>
      <c r="H44" s="47"/>
      <c r="P44" s="7"/>
    </row>
    <row r="45" spans="3:16">
      <c r="C45" s="12" t="s">
        <v>23</v>
      </c>
      <c r="D45" s="17"/>
      <c r="E45" s="17"/>
      <c r="F45" s="17"/>
      <c r="G45" s="17"/>
      <c r="H45" s="47"/>
      <c r="P45" s="7"/>
    </row>
    <row r="46" spans="3:16" ht="30">
      <c r="C46" s="12" t="s">
        <v>24</v>
      </c>
      <c r="D46" s="17"/>
      <c r="E46" s="17"/>
      <c r="F46" s="17"/>
      <c r="G46" s="17"/>
      <c r="H46" s="47"/>
      <c r="P46" s="7"/>
    </row>
    <row r="47" spans="3:16" ht="33" customHeight="1">
      <c r="C47" s="12" t="s">
        <v>25</v>
      </c>
      <c r="D47" s="17"/>
      <c r="E47" s="17"/>
      <c r="F47" s="17"/>
      <c r="G47" s="17"/>
      <c r="H47" s="47"/>
      <c r="P47" s="7"/>
    </row>
    <row r="48" spans="3:16">
      <c r="C48" s="15" t="s">
        <v>10</v>
      </c>
      <c r="D48" s="9">
        <f>SUM(D49:D57)</f>
        <v>26987.199999999997</v>
      </c>
      <c r="E48" s="9">
        <f t="shared" ref="E48:G48" si="4">SUM(E49:E57)</f>
        <v>48752.5</v>
      </c>
      <c r="F48" s="9">
        <f t="shared" si="4"/>
        <v>76938.085219999994</v>
      </c>
      <c r="G48" s="9">
        <f t="shared" si="4"/>
        <v>0</v>
      </c>
      <c r="H48" s="47"/>
      <c r="P48" s="7"/>
    </row>
    <row r="49" spans="3:16" ht="30">
      <c r="C49" s="12" t="s">
        <v>17</v>
      </c>
      <c r="D49" s="17">
        <v>7294.5999999999995</v>
      </c>
      <c r="E49" s="17">
        <v>28207.4</v>
      </c>
      <c r="F49" s="17">
        <v>57494.964079999998</v>
      </c>
      <c r="G49" s="17"/>
      <c r="H49" s="47"/>
      <c r="P49" s="7"/>
    </row>
    <row r="50" spans="3:16" ht="20.25" customHeight="1">
      <c r="C50" s="12" t="s">
        <v>18</v>
      </c>
      <c r="D50" s="17"/>
      <c r="E50" s="17"/>
      <c r="F50" s="17"/>
      <c r="G50" s="17"/>
      <c r="H50" s="47"/>
      <c r="P50" s="7"/>
    </row>
    <row r="51" spans="3:16" ht="20.25" customHeight="1">
      <c r="C51" s="12" t="s">
        <v>19</v>
      </c>
      <c r="D51" s="17">
        <v>4090.4</v>
      </c>
      <c r="E51" s="17">
        <v>1885.8000000000002</v>
      </c>
      <c r="F51" s="17">
        <v>1697.3140000000001</v>
      </c>
      <c r="G51" s="17"/>
      <c r="H51" s="47"/>
      <c r="P51" s="7"/>
    </row>
    <row r="52" spans="3:16" ht="24.75" customHeight="1">
      <c r="C52" s="12" t="s">
        <v>20</v>
      </c>
      <c r="D52" s="17">
        <v>8765.2999999999993</v>
      </c>
      <c r="E52" s="17">
        <v>12090.3</v>
      </c>
      <c r="F52" s="17">
        <v>11925.398140000001</v>
      </c>
      <c r="G52" s="17"/>
      <c r="H52" s="47"/>
      <c r="P52" s="7"/>
    </row>
    <row r="53" spans="3:16" ht="30">
      <c r="C53" s="12" t="s">
        <v>21</v>
      </c>
      <c r="D53" s="17">
        <v>6836.9</v>
      </c>
      <c r="E53" s="17">
        <v>6569</v>
      </c>
      <c r="F53" s="17">
        <v>5820.4089999999997</v>
      </c>
      <c r="G53" s="17"/>
      <c r="H53" s="47"/>
      <c r="P53" s="7"/>
    </row>
    <row r="54" spans="3:16">
      <c r="C54" s="12" t="s">
        <v>22</v>
      </c>
      <c r="D54" s="17"/>
      <c r="E54" s="17"/>
      <c r="F54" s="17"/>
      <c r="G54" s="17"/>
      <c r="H54" s="47"/>
      <c r="P54" s="7"/>
    </row>
    <row r="55" spans="3:16">
      <c r="C55" s="12" t="s">
        <v>23</v>
      </c>
      <c r="D55" s="17"/>
      <c r="E55" s="17"/>
      <c r="F55" s="17"/>
      <c r="G55" s="17"/>
      <c r="H55" s="47"/>
      <c r="P55" s="7"/>
    </row>
    <row r="56" spans="3:16" ht="30">
      <c r="C56" s="12" t="s">
        <v>24</v>
      </c>
      <c r="D56" s="17"/>
      <c r="E56" s="17"/>
      <c r="F56" s="17"/>
      <c r="G56" s="17"/>
      <c r="H56" s="47"/>
      <c r="P56" s="7"/>
    </row>
    <row r="57" spans="3:16" ht="30.75" customHeight="1">
      <c r="C57" s="12" t="s">
        <v>25</v>
      </c>
      <c r="D57" s="17"/>
      <c r="E57" s="17"/>
      <c r="F57" s="17"/>
      <c r="G57" s="17"/>
      <c r="H57" s="47"/>
      <c r="P57" s="7"/>
    </row>
    <row r="58" spans="3:16">
      <c r="C58" s="15" t="s">
        <v>11</v>
      </c>
      <c r="D58" s="9">
        <f>SUM(D59:D67)</f>
        <v>22529.299999999996</v>
      </c>
      <c r="E58" s="9">
        <f t="shared" ref="E58:G58" si="5">SUM(E59:E67)</f>
        <v>42203.199999999997</v>
      </c>
      <c r="F58" s="9">
        <f t="shared" si="5"/>
        <v>37503.273299999993</v>
      </c>
      <c r="G58" s="9">
        <f t="shared" si="5"/>
        <v>0</v>
      </c>
      <c r="H58" s="47"/>
      <c r="P58" s="7"/>
    </row>
    <row r="59" spans="3:16" ht="30">
      <c r="C59" s="12" t="s">
        <v>17</v>
      </c>
      <c r="D59" s="17">
        <v>6880.9</v>
      </c>
      <c r="E59" s="17">
        <v>22635.5</v>
      </c>
      <c r="F59" s="17">
        <v>22867.031739999999</v>
      </c>
      <c r="G59" s="17"/>
      <c r="H59" s="47"/>
      <c r="P59" s="7"/>
    </row>
    <row r="60" spans="3:16" ht="21" customHeight="1">
      <c r="C60" s="12" t="s">
        <v>18</v>
      </c>
      <c r="D60" s="17"/>
      <c r="E60" s="17"/>
      <c r="F60" s="17"/>
      <c r="G60" s="17"/>
      <c r="H60" s="47"/>
      <c r="P60" s="7"/>
    </row>
    <row r="61" spans="3:16" ht="23.25" customHeight="1">
      <c r="C61" s="12" t="s">
        <v>19</v>
      </c>
      <c r="D61" s="17">
        <v>6564.2</v>
      </c>
      <c r="E61" s="17">
        <v>2230.6</v>
      </c>
      <c r="F61" s="17">
        <v>2182.1109999999999</v>
      </c>
      <c r="G61" s="17"/>
      <c r="H61" s="47"/>
      <c r="P61" s="7"/>
    </row>
    <row r="62" spans="3:16" ht="18.75" customHeight="1">
      <c r="C62" s="12" t="s">
        <v>20</v>
      </c>
      <c r="D62" s="17">
        <v>6234.1</v>
      </c>
      <c r="E62" s="17">
        <v>16244</v>
      </c>
      <c r="F62" s="17">
        <v>11294.187250000001</v>
      </c>
      <c r="G62" s="17"/>
      <c r="H62" s="47"/>
      <c r="P62" s="7"/>
    </row>
    <row r="63" spans="3:16" ht="29.25" customHeight="1">
      <c r="C63" s="12" t="s">
        <v>21</v>
      </c>
      <c r="D63" s="17">
        <v>2850.1</v>
      </c>
      <c r="E63" s="17">
        <v>1076.1000000000004</v>
      </c>
      <c r="F63" s="17">
        <v>1143.31131</v>
      </c>
      <c r="G63" s="17"/>
      <c r="H63" s="47"/>
      <c r="P63" s="7"/>
    </row>
    <row r="64" spans="3:16">
      <c r="C64" s="12" t="s">
        <v>22</v>
      </c>
      <c r="D64" s="17"/>
      <c r="E64" s="17">
        <v>0</v>
      </c>
      <c r="F64" s="17"/>
      <c r="G64" s="17"/>
      <c r="H64" s="47"/>
      <c r="P64" s="7"/>
    </row>
    <row r="65" spans="3:16">
      <c r="C65" s="12" t="s">
        <v>34</v>
      </c>
      <c r="D65" s="17"/>
      <c r="E65" s="17">
        <v>17</v>
      </c>
      <c r="F65" s="17">
        <v>16.632000000000001</v>
      </c>
      <c r="G65" s="17"/>
      <c r="H65" s="47"/>
      <c r="P65" s="7"/>
    </row>
    <row r="66" spans="3:16" ht="30">
      <c r="C66" s="12" t="s">
        <v>24</v>
      </c>
      <c r="D66" s="17"/>
      <c r="E66" s="17"/>
      <c r="F66" s="17"/>
      <c r="G66" s="17"/>
      <c r="H66" s="47"/>
      <c r="P66" s="7"/>
    </row>
    <row r="67" spans="3:16" ht="28.5" customHeight="1">
      <c r="C67" s="12" t="s">
        <v>25</v>
      </c>
      <c r="D67" s="17"/>
      <c r="E67" s="17"/>
      <c r="F67" s="17"/>
      <c r="G67" s="17"/>
      <c r="H67" s="47"/>
      <c r="P67" s="7"/>
    </row>
    <row r="68" spans="3:16">
      <c r="C68" s="15" t="s">
        <v>12</v>
      </c>
      <c r="D68" s="9">
        <f>SUM(D69:D77)</f>
        <v>7096.5</v>
      </c>
      <c r="E68" s="9">
        <f t="shared" ref="E68:G68" si="6">SUM(E69:E77)</f>
        <v>8900.0999999999985</v>
      </c>
      <c r="F68" s="9">
        <f t="shared" si="6"/>
        <v>9572.3369099999982</v>
      </c>
      <c r="G68" s="9">
        <f t="shared" si="6"/>
        <v>0</v>
      </c>
      <c r="H68" s="47"/>
      <c r="P68" s="7"/>
    </row>
    <row r="69" spans="3:16" ht="30">
      <c r="C69" s="12" t="s">
        <v>17</v>
      </c>
      <c r="D69" s="17">
        <v>3513.7000000000003</v>
      </c>
      <c r="E69" s="17">
        <v>7710.5</v>
      </c>
      <c r="F69" s="17">
        <v>8576.7914099999998</v>
      </c>
      <c r="G69" s="17"/>
      <c r="H69" s="47"/>
      <c r="P69" s="7"/>
    </row>
    <row r="70" spans="3:16" ht="22.5" customHeight="1">
      <c r="C70" s="12" t="s">
        <v>18</v>
      </c>
      <c r="D70" s="17"/>
      <c r="E70" s="17"/>
      <c r="F70" s="17"/>
      <c r="G70" s="17"/>
      <c r="H70" s="47"/>
      <c r="P70" s="7"/>
    </row>
    <row r="71" spans="3:16" ht="21" customHeight="1">
      <c r="C71" s="12" t="s">
        <v>19</v>
      </c>
      <c r="D71" s="17">
        <v>898.9</v>
      </c>
      <c r="E71" s="17">
        <v>259.69999999999993</v>
      </c>
      <c r="F71" s="17">
        <v>300.24</v>
      </c>
      <c r="G71" s="17"/>
      <c r="H71" s="47"/>
      <c r="P71" s="7"/>
    </row>
    <row r="72" spans="3:16" ht="21.75" customHeight="1">
      <c r="C72" s="12" t="s">
        <v>20</v>
      </c>
      <c r="D72" s="17">
        <v>339.79999999999995</v>
      </c>
      <c r="E72" s="17">
        <v>535.1</v>
      </c>
      <c r="F72" s="17">
        <v>523.16549999999995</v>
      </c>
      <c r="G72" s="17"/>
      <c r="H72" s="47"/>
      <c r="P72" s="7"/>
    </row>
    <row r="73" spans="3:16" ht="27.75" customHeight="1">
      <c r="C73" s="12" t="s">
        <v>21</v>
      </c>
      <c r="D73" s="17">
        <v>2344.1</v>
      </c>
      <c r="E73" s="17">
        <v>394.79999999999995</v>
      </c>
      <c r="F73" s="17">
        <v>172.14</v>
      </c>
      <c r="G73" s="17"/>
      <c r="H73" s="47"/>
      <c r="P73" s="7"/>
    </row>
    <row r="74" spans="3:16">
      <c r="C74" s="12" t="s">
        <v>22</v>
      </c>
      <c r="D74" s="17"/>
      <c r="E74" s="17"/>
      <c r="F74" s="17"/>
      <c r="G74" s="17"/>
      <c r="H74" s="47"/>
      <c r="P74" s="7"/>
    </row>
    <row r="75" spans="3:16">
      <c r="C75" s="12" t="s">
        <v>23</v>
      </c>
      <c r="D75" s="17"/>
      <c r="E75" s="17"/>
      <c r="F75" s="17"/>
      <c r="G75" s="17"/>
      <c r="H75" s="47"/>
      <c r="P75" s="7"/>
    </row>
    <row r="76" spans="3:16" ht="30">
      <c r="C76" s="12" t="s">
        <v>24</v>
      </c>
      <c r="D76" s="17"/>
      <c r="E76" s="17"/>
      <c r="F76" s="17"/>
      <c r="G76" s="17"/>
      <c r="H76" s="47"/>
      <c r="P76" s="7"/>
    </row>
    <row r="77" spans="3:16" ht="30">
      <c r="C77" s="12" t="s">
        <v>25</v>
      </c>
      <c r="D77" s="17"/>
      <c r="E77" s="17"/>
      <c r="F77" s="17"/>
      <c r="G77" s="17"/>
      <c r="H77" s="47"/>
      <c r="P77" s="7"/>
    </row>
    <row r="78" spans="3:16">
      <c r="C78" s="15" t="s">
        <v>13</v>
      </c>
      <c r="D78" s="9">
        <f>SUM(D79:D87)</f>
        <v>4351</v>
      </c>
      <c r="E78" s="9">
        <f t="shared" ref="E78:G78" si="7">SUM(E79:E87)</f>
        <v>3774.6000000000004</v>
      </c>
      <c r="F78" s="9">
        <f t="shared" si="7"/>
        <v>346539.51927999995</v>
      </c>
      <c r="G78" s="9">
        <f t="shared" si="7"/>
        <v>0</v>
      </c>
      <c r="H78" s="47"/>
      <c r="P78" s="7"/>
    </row>
    <row r="79" spans="3:16" ht="28.5" customHeight="1">
      <c r="C79" s="12" t="s">
        <v>17</v>
      </c>
      <c r="D79" s="17">
        <v>1403.7000000000003</v>
      </c>
      <c r="E79" s="17">
        <v>2839.6000000000004</v>
      </c>
      <c r="F79" s="17">
        <v>345565.8798</v>
      </c>
      <c r="G79" s="17"/>
      <c r="H79" s="47"/>
      <c r="P79" s="7"/>
    </row>
    <row r="80" spans="3:16" ht="21" customHeight="1">
      <c r="C80" s="12" t="s">
        <v>18</v>
      </c>
      <c r="D80" s="17"/>
      <c r="E80" s="17"/>
      <c r="F80" s="17"/>
      <c r="G80" s="17"/>
      <c r="H80" s="47"/>
      <c r="P80" s="7"/>
    </row>
    <row r="81" spans="3:16" ht="18.75" customHeight="1">
      <c r="C81" s="12" t="s">
        <v>19</v>
      </c>
      <c r="D81" s="17">
        <v>195.7</v>
      </c>
      <c r="E81" s="17">
        <v>340.29999999999995</v>
      </c>
      <c r="F81" s="17">
        <v>340.48</v>
      </c>
      <c r="G81" s="17"/>
      <c r="H81" s="47"/>
      <c r="P81" s="7"/>
    </row>
    <row r="82" spans="3:16" ht="18.75" customHeight="1">
      <c r="C82" s="12" t="s">
        <v>20</v>
      </c>
      <c r="D82" s="17">
        <v>542</v>
      </c>
      <c r="E82" s="17">
        <v>594.70000000000005</v>
      </c>
      <c r="F82" s="17">
        <v>563.15948000000003</v>
      </c>
      <c r="G82" s="17"/>
      <c r="H82" s="47"/>
      <c r="P82" s="7"/>
    </row>
    <row r="83" spans="3:16" ht="35.25" customHeight="1">
      <c r="C83" s="12" t="s">
        <v>21</v>
      </c>
      <c r="D83" s="17">
        <v>2209.6</v>
      </c>
      <c r="E83" s="17"/>
      <c r="F83" s="17">
        <v>70</v>
      </c>
      <c r="G83" s="17"/>
      <c r="H83" s="47"/>
      <c r="P83" s="7"/>
    </row>
    <row r="84" spans="3:16">
      <c r="C84" s="12" t="s">
        <v>22</v>
      </c>
      <c r="D84" s="17"/>
      <c r="E84" s="17"/>
      <c r="F84" s="17"/>
      <c r="G84" s="17"/>
      <c r="H84" s="47"/>
      <c r="P84" s="7"/>
    </row>
    <row r="85" spans="3:16">
      <c r="C85" s="12" t="s">
        <v>23</v>
      </c>
      <c r="D85" s="17"/>
      <c r="E85" s="17"/>
      <c r="F85" s="17"/>
      <c r="G85" s="17"/>
      <c r="H85" s="47"/>
      <c r="P85" s="7"/>
    </row>
    <row r="86" spans="3:16" ht="28.5" customHeight="1">
      <c r="C86" s="12" t="s">
        <v>24</v>
      </c>
      <c r="D86" s="17"/>
      <c r="E86" s="17"/>
      <c r="F86" s="17"/>
      <c r="G86" s="17"/>
      <c r="H86" s="47"/>
      <c r="P86" s="7"/>
    </row>
    <row r="87" spans="3:16" ht="33.75" customHeight="1">
      <c r="C87" s="12" t="s">
        <v>25</v>
      </c>
      <c r="D87" s="9"/>
      <c r="E87" s="9"/>
      <c r="F87" s="9"/>
      <c r="G87" s="9"/>
      <c r="H87" s="47"/>
      <c r="P87" s="7"/>
    </row>
    <row r="88" spans="3:16" ht="18.75" customHeight="1">
      <c r="C88" s="15" t="s">
        <v>14</v>
      </c>
      <c r="D88" s="9">
        <f>D78+D68+D58+D48+D38+D28+D18+D8</f>
        <v>351625.5</v>
      </c>
      <c r="E88" s="9">
        <f t="shared" ref="E88:G88" si="8">E78+E68+E58+E48+E38+E28+E18+E8</f>
        <v>644010</v>
      </c>
      <c r="F88" s="9">
        <f t="shared" si="8"/>
        <v>976494.30043000006</v>
      </c>
      <c r="G88" s="9">
        <f t="shared" si="8"/>
        <v>0</v>
      </c>
      <c r="H88" s="47"/>
      <c r="P88" s="7"/>
    </row>
    <row r="89" spans="3:16">
      <c r="D89" s="21"/>
      <c r="E89" s="21"/>
      <c r="F89" s="21"/>
      <c r="G89" s="21"/>
      <c r="H89" s="47"/>
      <c r="P89" s="7"/>
    </row>
  </sheetData>
  <pageMargins left="0.70866141732283472" right="0.19685039370078741" top="0.19685039370078741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akmatov</dc:creator>
  <cp:lastModifiedBy>akmatov</cp:lastModifiedBy>
  <dcterms:created xsi:type="dcterms:W3CDTF">2022-10-28T09:53:30Z</dcterms:created>
  <dcterms:modified xsi:type="dcterms:W3CDTF">2022-10-28T10:04:25Z</dcterms:modified>
</cp:coreProperties>
</file>